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<sst xmlns="http://schemas.openxmlformats.org/spreadsheetml/2006/main" count="862" uniqueCount="131">
  <si>
    <t>MISSOURI GAMING COMMISSION</t>
  </si>
  <si>
    <t>DETAIL GAMING STATS - PUBLIC REPORT</t>
  </si>
  <si>
    <t>MONTH ENDED:      JANUARY 2011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</si>
  <si>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</si>
  <si>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</si>
  <si>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</si>
  <si>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</si>
  <si>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</si>
  <si>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</si>
  <si>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</si>
  <si>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</si>
  <si>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</si>
  <si>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</si>
  <si>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</si>
  <si>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</si>
  <si>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</si>
  <si>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</si>
  <si>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</si>
  <si>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</si>
  <si>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</si>
  <si>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</si>
  <si>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</si>
  <si>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</si>
  <si>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</si>
  <si>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</si>
  <si>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</si>
  <si>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</si>
  <si>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</si>
  <si>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</si>
  <si>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</si>
  <si>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</si>
  <si>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</si>
  <si>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</si>
  <si>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</si>
  <si>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</si>
  <si>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</si>
  <si>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</si>
  <si>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</si>
  <si>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</si>
  <si>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</si>
  <si>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</si>
  <si>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</si>
  <si>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</si>
  <si>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</si>
  <si>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</si>
  <si>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</si>
  <si>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</si>
  <si>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</si>
  <si>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</si>
  <si>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</si>
  <si>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</si>
  <si>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</si>
  <si>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</si>
  <si>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</si>
  <si>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</si>
  <si>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</si>
  <si>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</si>
  <si>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</si>
  <si>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</si>
  <si>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</si>
  <si>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</si>
  <si>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</si>
  <si>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</si>
  <si>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</si>
  <si>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</si>
  <si>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</si>
  <si>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</si>
  <si>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</si>
  <si>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</si>
  <si>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</si>
  <si>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</si>
  <si>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</si>
  <si>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</si>
  <si>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</si>
  <si>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</si>
  <si>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</si>
  <si>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</si>
  <si>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</si>
  <si>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</si>
  <si>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</si>
  <si>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</si>
  <si>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</si>
  <si>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</si>
  <si>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</si>
  <si>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</si>
  <si>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</si>
  <si>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</si>
  <si>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Emperor Challenge Paigow</t>
  </si>
  <si>
    <t xml:space="preserve">   Three Card Split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</si>
  <si>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</si>
  <si>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</si>
  <si>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</si>
  <si>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</si>
  <si>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</si>
  <si>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</si>
  <si>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</si>
  <si>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</si>
  <si>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</si>
  <si>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</si>
  <si>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</si>
  <si>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 xml:space="preserve">   21 plus 3</t>
  </si>
  <si>
    <t>BOAT:     ST. CHARLES</t>
  </si>
  <si>
    <t xml:space="preserve">   Three Card Progressive</t>
  </si>
  <si>
    <t xml:space="preserve">   Blackjack plus 3</t>
  </si>
  <si>
    <t xml:space="preserve">   Double Back Jack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</si>
  <si>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</si>
  <si>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</si>
  <si>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</si>
  <si>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</si>
  <si>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</si>
  <si>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</si>
  <si>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</si>
  <si>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</si>
  <si>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Perfect Pairs Blackjack</t>
  </si>
  <si>
    <t xml:space="preserve">   Play Craps</t>
  </si>
  <si>
    <t xml:space="preserve">   Let It Ride 3 Card Bonus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</si>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</sst>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Continuous"/>
    </xf>
    <xf numFmtId="0" fontId="7" fillId="0" borderId="10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horizontal="center"/>
      <protection locked="0"/>
    </xf>
    <xf numFmtId="40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0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164" fontId="9" fillId="34" borderId="10" xfId="0" applyNumberFormat="1" applyFont="1" applyFill="1" applyBorder="1" applyAlignment="1" applyProtection="1">
      <alignment/>
      <protection locked="0"/>
    </xf>
    <xf numFmtId="0" fontId="11" fillId="34" borderId="10" xfId="0" applyNumberFormat="1" applyFont="1" applyFill="1" applyBorder="1" applyAlignment="1">
      <alignment/>
    </xf>
    <xf numFmtId="0" fontId="9" fillId="34" borderId="11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Continuous"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3" borderId="10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0" fontId="9" fillId="33" borderId="10" xfId="0" applyNumberFormat="1" applyFont="1" applyFill="1" applyBorder="1" applyAlignment="1" applyProtection="1">
      <alignment/>
      <protection locked="0"/>
    </xf>
    <xf numFmtId="4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9" fillId="0" borderId="13" xfId="0" applyNumberFormat="1" applyFont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Continuous"/>
    </xf>
    <xf numFmtId="0" fontId="7" fillId="33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Continuous"/>
    </xf>
    <xf numFmtId="8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164" fontId="12" fillId="0" borderId="16" xfId="0" applyNumberFormat="1" applyFont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40" fontId="9" fillId="0" borderId="15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8" fillId="35" borderId="2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18</v>
      </c>
      <c r="E9" s="17">
        <v>1349348</v>
      </c>
      <c r="F9" s="17">
        <v>198923</v>
      </c>
      <c r="G9" s="18">
        <f>F9/E9</f>
        <v>0.14742156952839444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1241967</v>
      </c>
      <c r="F10" s="17">
        <v>187724</v>
      </c>
      <c r="G10" s="18">
        <f>F10/E10</f>
        <v>0.15115055391970963</v>
      </c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>
        <v>1</v>
      </c>
      <c r="E14" s="17">
        <v>159573</v>
      </c>
      <c r="F14" s="17">
        <v>58492</v>
      </c>
      <c r="G14" s="18">
        <f>F14/E14</f>
        <v>0.3665532389564651</v>
      </c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263444</v>
      </c>
      <c r="F17" s="17">
        <v>-4474.25</v>
      </c>
      <c r="G17" s="18">
        <f>F17/E17</f>
        <v>-0.016983685337301286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885773</v>
      </c>
      <c r="F18" s="17">
        <v>207962</v>
      </c>
      <c r="G18" s="18">
        <f>F18/E18</f>
        <v>0.23478024279358256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>
        <v>1</v>
      </c>
      <c r="E20" s="17">
        <v>386356</v>
      </c>
      <c r="F20" s="17">
        <v>99436</v>
      </c>
      <c r="G20" s="18">
        <f>F20/E20</f>
        <v>0.257368851525536</v>
      </c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189941</v>
      </c>
      <c r="F22" s="17">
        <v>57495</v>
      </c>
      <c r="G22" s="18">
        <f>F22/E22</f>
        <v>0.30269925924365987</v>
      </c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330381</v>
      </c>
      <c r="F24" s="17">
        <v>120380.5</v>
      </c>
      <c r="G24" s="18">
        <f>F24/E24</f>
        <v>0.36436871369721624</v>
      </c>
      <c r="H24" s="19"/>
    </row>
    <row r="25" spans="1:8" ht="15.75">
      <c r="A25" s="20" t="s">
        <v>27</v>
      </c>
      <c r="B25" s="14"/>
      <c r="C25" s="15"/>
      <c r="D25" s="16">
        <v>2</v>
      </c>
      <c r="E25" s="17">
        <v>489004</v>
      </c>
      <c r="F25" s="17">
        <v>133615.5</v>
      </c>
      <c r="G25" s="18">
        <f>F25/E25</f>
        <v>0.27324009619553213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22">
        <v>220919</v>
      </c>
      <c r="F29" s="22">
        <v>80781.5</v>
      </c>
      <c r="G29" s="18">
        <f>F29/E29</f>
        <v>0.3656611699310607</v>
      </c>
      <c r="H29" s="19"/>
    </row>
    <row r="30" spans="1:8" ht="15.75">
      <c r="A30" s="21" t="s">
        <v>32</v>
      </c>
      <c r="B30" s="14"/>
      <c r="C30" s="15"/>
      <c r="D30" s="16">
        <v>1</v>
      </c>
      <c r="E30" s="22">
        <v>208363</v>
      </c>
      <c r="F30" s="22">
        <v>67920.5</v>
      </c>
      <c r="G30" s="18">
        <f>F30/E30</f>
        <v>0.3259719815898216</v>
      </c>
      <c r="H30" s="19"/>
    </row>
    <row r="31" spans="1:8" ht="15.75">
      <c r="A31" s="21" t="s">
        <v>33</v>
      </c>
      <c r="B31" s="14"/>
      <c r="C31" s="15"/>
      <c r="D31" s="16">
        <v>5</v>
      </c>
      <c r="E31" s="22">
        <v>1530382</v>
      </c>
      <c r="F31" s="22">
        <v>257116.5</v>
      </c>
      <c r="G31" s="18">
        <f>F31/E31</f>
        <v>0.1680080528913696</v>
      </c>
      <c r="H31" s="19"/>
    </row>
    <row r="32" spans="1:8" ht="15.75">
      <c r="A32" s="21" t="s">
        <v>34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35</v>
      </c>
      <c r="B33" s="14"/>
      <c r="C33" s="15"/>
      <c r="D33" s="16"/>
      <c r="E33" s="22"/>
      <c r="F33" s="22"/>
      <c r="G33" s="18"/>
      <c r="H33" s="19"/>
    </row>
    <row r="34" spans="1:8" ht="15.75">
      <c r="A34" s="21" t="s">
        <v>36</v>
      </c>
      <c r="B34" s="14"/>
      <c r="C34" s="15"/>
      <c r="D34" s="16">
        <v>1</v>
      </c>
      <c r="E34" s="22">
        <v>196683</v>
      </c>
      <c r="F34" s="22">
        <v>66439</v>
      </c>
      <c r="G34" s="18">
        <f>F34/E34</f>
        <v>0.33779736937101834</v>
      </c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39</v>
      </c>
      <c r="E39" s="34">
        <f>SUM(E9:E38)</f>
        <v>7452134</v>
      </c>
      <c r="F39" s="34">
        <f>SUM(F9:F38)</f>
        <v>1531811.25</v>
      </c>
      <c r="G39" s="35">
        <f>F39/E39</f>
        <v>0.20555336900812574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101</v>
      </c>
      <c r="E44" s="17">
        <v>12449027.3</v>
      </c>
      <c r="F44" s="17">
        <v>864659.98</v>
      </c>
      <c r="G44" s="18">
        <f>1-(+F44/E44)</f>
        <v>0.930543972700582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359</v>
      </c>
      <c r="E46" s="17">
        <v>24422046.4</v>
      </c>
      <c r="F46" s="17">
        <v>1608669.51</v>
      </c>
      <c r="G46" s="18">
        <f>1-(+F46/E46)</f>
        <v>0.9341304375705387</v>
      </c>
      <c r="H46" s="19"/>
    </row>
    <row r="47" spans="1:8" ht="15.75">
      <c r="A47" s="48" t="s">
        <v>48</v>
      </c>
      <c r="B47" s="49"/>
      <c r="C47" s="15"/>
      <c r="D47" s="16">
        <v>11</v>
      </c>
      <c r="E47" s="17">
        <v>663283</v>
      </c>
      <c r="F47" s="17">
        <v>34873</v>
      </c>
      <c r="G47" s="18">
        <f>1-(+F47/E47)</f>
        <v>0.9474236487291247</v>
      </c>
      <c r="H47" s="19"/>
    </row>
    <row r="48" spans="1:8" ht="15.75">
      <c r="A48" s="48" t="s">
        <v>49</v>
      </c>
      <c r="B48" s="49"/>
      <c r="C48" s="15"/>
      <c r="D48" s="16">
        <v>158</v>
      </c>
      <c r="E48" s="17">
        <v>17020190.76</v>
      </c>
      <c r="F48" s="17">
        <v>961869.31</v>
      </c>
      <c r="G48" s="18">
        <f>1-(+F48/E48)</f>
        <v>0.9434865728849211</v>
      </c>
      <c r="H48" s="19"/>
    </row>
    <row r="49" spans="1:8" ht="15.75">
      <c r="A49" s="48" t="s">
        <v>50</v>
      </c>
      <c r="B49" s="49"/>
      <c r="C49" s="15"/>
      <c r="D49" s="16">
        <v>7</v>
      </c>
      <c r="E49" s="17">
        <v>1767418</v>
      </c>
      <c r="F49" s="17">
        <v>107542</v>
      </c>
      <c r="G49" s="18">
        <f>1-(+F49/E49)</f>
        <v>0.9391530469871869</v>
      </c>
      <c r="H49" s="19"/>
    </row>
    <row r="50" spans="1:8" ht="15.75">
      <c r="A50" s="48" t="s">
        <v>51</v>
      </c>
      <c r="B50" s="49"/>
      <c r="C50" s="15"/>
      <c r="D50" s="16">
        <v>16</v>
      </c>
      <c r="E50" s="17">
        <v>3677055</v>
      </c>
      <c r="F50" s="17">
        <v>227040.81</v>
      </c>
      <c r="G50" s="18">
        <f>1-(+F50/E50)</f>
        <v>0.9382547147105496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1286</v>
      </c>
      <c r="E53" s="17">
        <v>85071366.54</v>
      </c>
      <c r="F53" s="17">
        <v>9408968.45</v>
      </c>
      <c r="G53" s="18">
        <f>1-(+F53/E53)</f>
        <v>0.889399114735321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39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1938</v>
      </c>
      <c r="E60" s="34">
        <f>SUM(E44:E59)</f>
        <v>145070387</v>
      </c>
      <c r="F60" s="34">
        <f>SUM(F44:F59)</f>
        <v>13213623.059999999</v>
      </c>
      <c r="G60" s="35">
        <f>1-(+F60/E60)</f>
        <v>0.9089157798965546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60</v>
      </c>
      <c r="B62" s="59"/>
      <c r="C62" s="59"/>
      <c r="D62" s="59"/>
      <c r="E62" s="59"/>
      <c r="F62" s="60">
        <f>F60+F39</f>
        <v>14745434.309999999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118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22</v>
      </c>
      <c r="E9" s="17">
        <v>1817958</v>
      </c>
      <c r="F9" s="17">
        <v>853554.5</v>
      </c>
      <c r="G9" s="82">
        <f>F9/E9</f>
        <v>0.46951277202223596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967887</v>
      </c>
      <c r="F10" s="17">
        <v>203536.5</v>
      </c>
      <c r="G10" s="82">
        <f>F10/E10</f>
        <v>0.2102895275998128</v>
      </c>
      <c r="H10" s="19"/>
    </row>
    <row r="11" spans="1:8" ht="15.75">
      <c r="A11" s="13" t="s">
        <v>113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103</v>
      </c>
      <c r="B13" s="14"/>
      <c r="C13" s="15"/>
      <c r="D13" s="16">
        <v>10</v>
      </c>
      <c r="E13" s="17">
        <v>2625284</v>
      </c>
      <c r="F13" s="17">
        <v>107339.5</v>
      </c>
      <c r="G13" s="82">
        <f>F13/E13</f>
        <v>0.04088681453130404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114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101891</v>
      </c>
      <c r="F17" s="17">
        <v>18695</v>
      </c>
      <c r="G17" s="82">
        <f>F17/E17</f>
        <v>0.18348038590258217</v>
      </c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840424</v>
      </c>
      <c r="F18" s="17">
        <v>125090</v>
      </c>
      <c r="G18" s="82">
        <f>F18/E18</f>
        <v>0.1488415371288778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601123</v>
      </c>
      <c r="F19" s="17">
        <v>188119</v>
      </c>
      <c r="G19" s="82">
        <f>F19/E19</f>
        <v>0.3129459361894321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140593</v>
      </c>
      <c r="F20" s="17">
        <v>39673.5</v>
      </c>
      <c r="G20" s="82">
        <f>F20/E20</f>
        <v>0.28218687985888347</v>
      </c>
      <c r="H20" s="19"/>
    </row>
    <row r="21" spans="1:8" ht="15.75">
      <c r="A21" s="13" t="s">
        <v>77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140876</v>
      </c>
      <c r="F22" s="17">
        <v>33425</v>
      </c>
      <c r="G22" s="82">
        <f>F22/E22</f>
        <v>0.23726539651892445</v>
      </c>
      <c r="H22" s="19"/>
    </row>
    <row r="23" spans="1:8" ht="15.75">
      <c r="A23" s="13" t="s">
        <v>115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1</v>
      </c>
      <c r="E24" s="17">
        <v>2495</v>
      </c>
      <c r="F24" s="17">
        <v>2005</v>
      </c>
      <c r="G24" s="82">
        <f>F24/E24</f>
        <v>0.8036072144288577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694042</v>
      </c>
      <c r="F25" s="17">
        <v>190847</v>
      </c>
      <c r="G25" s="82">
        <f>F25/E25</f>
        <v>0.2749790358508563</v>
      </c>
      <c r="H25" s="19"/>
    </row>
    <row r="26" spans="1:8" ht="15.75">
      <c r="A26" s="20" t="s">
        <v>28</v>
      </c>
      <c r="B26" s="14"/>
      <c r="C26" s="15"/>
      <c r="D26" s="16">
        <v>13</v>
      </c>
      <c r="E26" s="17">
        <v>323878</v>
      </c>
      <c r="F26" s="17">
        <v>323878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36729.6</v>
      </c>
      <c r="F28" s="17">
        <v>36729.6</v>
      </c>
      <c r="G28" s="82">
        <f aca="true" t="shared" si="0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304524</v>
      </c>
      <c r="F29" s="17">
        <v>115083.5</v>
      </c>
      <c r="G29" s="82">
        <f t="shared" si="0"/>
        <v>0.3779127425096216</v>
      </c>
      <c r="H29" s="19"/>
    </row>
    <row r="30" spans="1:8" ht="15.75">
      <c r="A30" s="21" t="s">
        <v>91</v>
      </c>
      <c r="B30" s="14"/>
      <c r="C30" s="15"/>
      <c r="D30" s="16">
        <v>1</v>
      </c>
      <c r="E30" s="17">
        <v>101770</v>
      </c>
      <c r="F30" s="17">
        <v>30370.5</v>
      </c>
      <c r="G30" s="82">
        <f t="shared" si="0"/>
        <v>0.298422914414857</v>
      </c>
      <c r="H30" s="19"/>
    </row>
    <row r="31" spans="1:8" ht="15.75">
      <c r="A31" s="21" t="s">
        <v>116</v>
      </c>
      <c r="B31" s="14"/>
      <c r="C31" s="15"/>
      <c r="D31" s="16">
        <v>1</v>
      </c>
      <c r="E31" s="17">
        <v>123618</v>
      </c>
      <c r="F31" s="17">
        <v>32073</v>
      </c>
      <c r="G31" s="82">
        <f t="shared" si="0"/>
        <v>0.2594525069164685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151527</v>
      </c>
      <c r="F32" s="17">
        <v>43619</v>
      </c>
      <c r="G32" s="82">
        <f t="shared" si="0"/>
        <v>0.28786288912207064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312520</v>
      </c>
      <c r="F33" s="17">
        <v>100943</v>
      </c>
      <c r="G33" s="82">
        <f t="shared" si="0"/>
        <v>0.3229969281965954</v>
      </c>
      <c r="H33" s="19"/>
    </row>
    <row r="34" spans="1:8" ht="15.75">
      <c r="A34" s="21" t="s">
        <v>109</v>
      </c>
      <c r="B34" s="14"/>
      <c r="C34" s="15"/>
      <c r="D34" s="16">
        <v>2</v>
      </c>
      <c r="E34" s="17">
        <v>1197494</v>
      </c>
      <c r="F34" s="17">
        <v>205588</v>
      </c>
      <c r="G34" s="82">
        <f t="shared" si="0"/>
        <v>0.17168186228908036</v>
      </c>
      <c r="H34" s="19"/>
    </row>
    <row r="35" spans="1:8" ht="15">
      <c r="A35" s="23" t="s">
        <v>37</v>
      </c>
      <c r="B35" s="14"/>
      <c r="C35" s="15"/>
      <c r="D35" s="24"/>
      <c r="E35" s="73">
        <v>36280</v>
      </c>
      <c r="F35" s="17">
        <v>7256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>
        <v>3000</v>
      </c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70</v>
      </c>
      <c r="E39" s="34">
        <f>SUM(E9:E38)</f>
        <v>10520913.6</v>
      </c>
      <c r="F39" s="34">
        <f>SUM(F9:F38)</f>
        <v>2660825.6</v>
      </c>
      <c r="G39" s="84">
        <f>F39/E39</f>
        <v>0.2529082265251185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97</v>
      </c>
      <c r="E44" s="17">
        <v>9117131.6</v>
      </c>
      <c r="F44" s="17">
        <v>484311.87</v>
      </c>
      <c r="G44" s="82">
        <f>1-(+F44/E44)</f>
        <v>0.9468789207781096</v>
      </c>
      <c r="H44" s="19"/>
    </row>
    <row r="45" spans="1:8" ht="15.75">
      <c r="A45" s="48" t="s">
        <v>46</v>
      </c>
      <c r="B45" s="49"/>
      <c r="C45" s="15"/>
      <c r="D45" s="16">
        <v>3</v>
      </c>
      <c r="E45" s="17">
        <v>224425.2</v>
      </c>
      <c r="F45" s="17">
        <v>22130.67</v>
      </c>
      <c r="G45" s="82">
        <f>1-(+F45/E45)</f>
        <v>0.9013895498366493</v>
      </c>
      <c r="H45" s="19"/>
    </row>
    <row r="46" spans="1:8" ht="15.75">
      <c r="A46" s="48" t="s">
        <v>47</v>
      </c>
      <c r="B46" s="49"/>
      <c r="C46" s="15"/>
      <c r="D46" s="16">
        <v>312</v>
      </c>
      <c r="E46" s="17">
        <v>19735863.1</v>
      </c>
      <c r="F46" s="17">
        <v>1265402.48</v>
      </c>
      <c r="G46" s="82">
        <f>1-(+F46/E46)</f>
        <v>0.9358830939600509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123</v>
      </c>
      <c r="E48" s="17">
        <v>8496671</v>
      </c>
      <c r="F48" s="17">
        <v>614365.11</v>
      </c>
      <c r="G48" s="82">
        <f aca="true" t="shared" si="1" ref="G48:G54">1-(+F48/E48)</f>
        <v>0.9276934331104499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1045412</v>
      </c>
      <c r="F49" s="17">
        <v>-10942</v>
      </c>
      <c r="G49" s="82">
        <f t="shared" si="1"/>
        <v>1.0104666868182113</v>
      </c>
      <c r="H49" s="19"/>
    </row>
    <row r="50" spans="1:8" ht="15.75">
      <c r="A50" s="48" t="s">
        <v>51</v>
      </c>
      <c r="B50" s="49"/>
      <c r="C50" s="15"/>
      <c r="D50" s="16">
        <v>24</v>
      </c>
      <c r="E50" s="17">
        <v>2103640</v>
      </c>
      <c r="F50" s="17">
        <v>172099</v>
      </c>
      <c r="G50" s="82">
        <f t="shared" si="1"/>
        <v>0.918189899412447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641880</v>
      </c>
      <c r="F51" s="17">
        <v>-15360</v>
      </c>
      <c r="G51" s="82">
        <f t="shared" si="1"/>
        <v>1.023929706487194</v>
      </c>
      <c r="H51" s="19"/>
    </row>
    <row r="52" spans="1:8" ht="15.75">
      <c r="A52" s="88" t="s">
        <v>53</v>
      </c>
      <c r="B52" s="49"/>
      <c r="C52" s="15"/>
      <c r="D52" s="16">
        <v>8</v>
      </c>
      <c r="E52" s="17">
        <v>252850</v>
      </c>
      <c r="F52" s="17">
        <v>32596</v>
      </c>
      <c r="G52" s="82">
        <f t="shared" si="1"/>
        <v>0.8710856238876804</v>
      </c>
      <c r="H52" s="19"/>
    </row>
    <row r="53" spans="1:8" ht="15.75">
      <c r="A53" s="89" t="s">
        <v>81</v>
      </c>
      <c r="B53" s="49"/>
      <c r="C53" s="15"/>
      <c r="D53" s="16">
        <v>3</v>
      </c>
      <c r="E53" s="17">
        <v>144100</v>
      </c>
      <c r="F53" s="17">
        <v>-15200</v>
      </c>
      <c r="G53" s="82">
        <f t="shared" si="1"/>
        <v>1.1054823039555863</v>
      </c>
      <c r="H53" s="19"/>
    </row>
    <row r="54" spans="1:8" ht="15.75">
      <c r="A54" s="48" t="s">
        <v>110</v>
      </c>
      <c r="B54" s="49"/>
      <c r="C54" s="15"/>
      <c r="D54" s="16">
        <v>1442</v>
      </c>
      <c r="E54" s="17">
        <v>81222183.73</v>
      </c>
      <c r="F54" s="17">
        <v>8787173.67</v>
      </c>
      <c r="G54" s="82">
        <f t="shared" si="1"/>
        <v>0.8918131319983903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117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2022</v>
      </c>
      <c r="E62" s="34">
        <f>SUM(E44:E61)</f>
        <v>122984156.63</v>
      </c>
      <c r="F62" s="34">
        <f>SUM(F44:F61)</f>
        <v>11336576.8</v>
      </c>
      <c r="G62" s="91">
        <f>1-(+F62/E62)</f>
        <v>0.9078208355397656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13997402.4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119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304244</v>
      </c>
      <c r="F9" s="17">
        <v>73025.5</v>
      </c>
      <c r="G9" s="82">
        <f>F9/E9</f>
        <v>0.24002281063882935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310023</v>
      </c>
      <c r="F10" s="17">
        <v>13249</v>
      </c>
      <c r="G10" s="82">
        <f>F10/E10</f>
        <v>0.04273553897614048</v>
      </c>
      <c r="H10" s="19"/>
    </row>
    <row r="11" spans="1:8" ht="15.75">
      <c r="A11" s="13" t="s">
        <v>102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103</v>
      </c>
      <c r="B13" s="14"/>
      <c r="C13" s="15"/>
      <c r="D13" s="16">
        <v>3</v>
      </c>
      <c r="E13" s="17">
        <v>760900</v>
      </c>
      <c r="F13" s="17">
        <v>183823</v>
      </c>
      <c r="G13" s="82">
        <f>F13/E13</f>
        <v>0.2415862794059666</v>
      </c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104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157176</v>
      </c>
      <c r="F16" s="17">
        <v>37292.5</v>
      </c>
      <c r="G16" s="82">
        <f>F16/E16</f>
        <v>0.23726586756247772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376393</v>
      </c>
      <c r="F18" s="17">
        <v>103580</v>
      </c>
      <c r="G18" s="82">
        <f>F18/E18</f>
        <v>0.27519109016373844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79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105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1</v>
      </c>
      <c r="E23" s="17">
        <v>91964</v>
      </c>
      <c r="F23" s="17">
        <v>27043</v>
      </c>
      <c r="G23" s="82">
        <f>F23/E23</f>
        <v>0.2940607194119438</v>
      </c>
      <c r="H23" s="19"/>
    </row>
    <row r="24" spans="1:8" ht="15.75">
      <c r="A24" s="13" t="s">
        <v>106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66285</v>
      </c>
      <c r="F25" s="17">
        <v>16729.5</v>
      </c>
      <c r="G25" s="82">
        <f>F25/E25</f>
        <v>0.252387417967866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120096</v>
      </c>
      <c r="F29" s="17">
        <v>35599</v>
      </c>
      <c r="G29" s="82">
        <f>F29/E29</f>
        <v>0.2964211963762323</v>
      </c>
      <c r="H29" s="19"/>
    </row>
    <row r="30" spans="1:8" ht="15.75">
      <c r="A30" s="21" t="s">
        <v>107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108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109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19</v>
      </c>
      <c r="E39" s="34">
        <f>SUM(E9:E38)</f>
        <v>2187081</v>
      </c>
      <c r="F39" s="34">
        <f>SUM(F9:F38)</f>
        <v>490341.5</v>
      </c>
      <c r="G39" s="84">
        <f>F39/E39</f>
        <v>0.224199058013855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35</v>
      </c>
      <c r="E44" s="17">
        <v>4225772.2</v>
      </c>
      <c r="F44" s="17">
        <v>201991.15</v>
      </c>
      <c r="G44" s="82">
        <f>1-(+F44/E44)</f>
        <v>0.952200180123292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233</v>
      </c>
      <c r="E46" s="17">
        <v>14699849</v>
      </c>
      <c r="F46" s="17">
        <v>890064.74</v>
      </c>
      <c r="G46" s="82">
        <f aca="true" t="shared" si="0" ref="G46:G52">1-(+F46/E46)</f>
        <v>0.9394507562628704</v>
      </c>
      <c r="H46" s="19"/>
    </row>
    <row r="47" spans="1:8" ht="15.75">
      <c r="A47" s="48" t="s">
        <v>48</v>
      </c>
      <c r="B47" s="49"/>
      <c r="C47" s="15"/>
      <c r="D47" s="16">
        <v>14</v>
      </c>
      <c r="E47" s="17">
        <v>789322</v>
      </c>
      <c r="F47" s="17">
        <v>41439.5</v>
      </c>
      <c r="G47" s="82">
        <f t="shared" si="0"/>
        <v>0.9474998796435422</v>
      </c>
      <c r="H47" s="19"/>
    </row>
    <row r="48" spans="1:8" ht="15.75">
      <c r="A48" s="48" t="s">
        <v>49</v>
      </c>
      <c r="B48" s="49"/>
      <c r="C48" s="15"/>
      <c r="D48" s="16">
        <v>152</v>
      </c>
      <c r="E48" s="17">
        <v>16692405</v>
      </c>
      <c r="F48" s="17">
        <v>1100184.29</v>
      </c>
      <c r="G48" s="82">
        <f t="shared" si="0"/>
        <v>0.9340907262913882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2626586</v>
      </c>
      <c r="F49" s="17">
        <v>31762</v>
      </c>
      <c r="G49" s="82">
        <f t="shared" si="0"/>
        <v>0.9879074966515469</v>
      </c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813690</v>
      </c>
      <c r="F50" s="17">
        <v>60545</v>
      </c>
      <c r="G50" s="82">
        <f t="shared" si="0"/>
        <v>0.9255920559426809</v>
      </c>
      <c r="H50" s="19"/>
    </row>
    <row r="51" spans="1:8" ht="15.75">
      <c r="A51" s="48" t="s">
        <v>52</v>
      </c>
      <c r="B51" s="49"/>
      <c r="C51" s="15"/>
      <c r="D51" s="16">
        <v>1</v>
      </c>
      <c r="E51" s="17">
        <v>214800</v>
      </c>
      <c r="F51" s="17">
        <v>14510</v>
      </c>
      <c r="G51" s="82">
        <f t="shared" si="0"/>
        <v>0.9324487895716946</v>
      </c>
      <c r="H51" s="19"/>
    </row>
    <row r="52" spans="1:8" ht="15.75">
      <c r="A52" s="88" t="s">
        <v>53</v>
      </c>
      <c r="B52" s="49"/>
      <c r="C52" s="15"/>
      <c r="D52" s="16">
        <v>1</v>
      </c>
      <c r="E52" s="17">
        <v>198425</v>
      </c>
      <c r="F52" s="17">
        <v>7800</v>
      </c>
      <c r="G52" s="82">
        <f t="shared" si="0"/>
        <v>0.960690437192894</v>
      </c>
      <c r="H52" s="19"/>
    </row>
    <row r="53" spans="1:8" ht="15.75">
      <c r="A53" s="89" t="s">
        <v>81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110</v>
      </c>
      <c r="B54" s="49"/>
      <c r="C54" s="15"/>
      <c r="D54" s="16">
        <v>545</v>
      </c>
      <c r="E54" s="17">
        <v>28132452.2</v>
      </c>
      <c r="F54" s="17">
        <v>3247288.99</v>
      </c>
      <c r="G54" s="82">
        <f>1-(+F54/E54)</f>
        <v>0.884571420688311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59</v>
      </c>
      <c r="B61" s="31"/>
      <c r="C61" s="59"/>
      <c r="D61" s="33">
        <f>SUM(D44:D57)</f>
        <v>991</v>
      </c>
      <c r="E61" s="34">
        <f>SUM(E44:E60)</f>
        <v>68393301.4</v>
      </c>
      <c r="F61" s="34">
        <f>SUM(F44:F60)</f>
        <v>5595585.67</v>
      </c>
      <c r="G61" s="91">
        <f>1-(+F61/E61)</f>
        <v>0.9181851796088323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60</v>
      </c>
      <c r="B63" s="63"/>
      <c r="C63" s="63"/>
      <c r="D63" s="59"/>
      <c r="E63" s="59"/>
      <c r="F63" s="60">
        <f>F61+F39</f>
        <v>6085927.17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120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126890</v>
      </c>
      <c r="F9" s="17">
        <v>27635</v>
      </c>
      <c r="G9" s="18">
        <f>F9/E9</f>
        <v>0.21778705965797146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194482</v>
      </c>
      <c r="F18" s="17">
        <v>64147.5</v>
      </c>
      <c r="G18" s="18">
        <f>F18/E18</f>
        <v>0.32983772277125906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56380</v>
      </c>
      <c r="F25" s="17">
        <v>19830.5</v>
      </c>
      <c r="G25" s="18">
        <f>F25/E25</f>
        <v>0.3517293366442001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73351</v>
      </c>
      <c r="F29" s="17">
        <v>17135.5</v>
      </c>
      <c r="G29" s="18">
        <f>F29/E29</f>
        <v>0.23360963040722008</v>
      </c>
      <c r="H29" s="19"/>
    </row>
    <row r="30" spans="1:8" ht="15.75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127528</v>
      </c>
      <c r="F32" s="17">
        <v>46832.5</v>
      </c>
      <c r="G32" s="18">
        <f>F32/E32</f>
        <v>0.36723307822595824</v>
      </c>
      <c r="H32" s="19"/>
    </row>
    <row r="33" spans="1:8" ht="15.75">
      <c r="A33" s="21" t="s">
        <v>100</v>
      </c>
      <c r="B33" s="14"/>
      <c r="C33" s="15"/>
      <c r="D33" s="16">
        <v>3</v>
      </c>
      <c r="E33" s="17">
        <v>336895</v>
      </c>
      <c r="F33" s="17">
        <v>76327</v>
      </c>
      <c r="G33" s="18">
        <f>F33/E33</f>
        <v>0.2265602042179314</v>
      </c>
      <c r="H33" s="19"/>
    </row>
    <row r="34" spans="1:8" ht="15.75">
      <c r="A34" s="21" t="s">
        <v>76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11</v>
      </c>
      <c r="E39" s="34">
        <f>SUM(E9:E38)</f>
        <v>915526</v>
      </c>
      <c r="F39" s="34">
        <f>SUM(F9:F38)</f>
        <v>251908</v>
      </c>
      <c r="G39" s="35">
        <f>F39/E39</f>
        <v>0.2751511153151303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58</v>
      </c>
      <c r="E46" s="17">
        <v>3464355.25</v>
      </c>
      <c r="F46" s="17">
        <v>153804.75</v>
      </c>
      <c r="G46" s="18">
        <f>1-(+F46/E46)</f>
        <v>0.9556036437083062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35</v>
      </c>
      <c r="E48" s="17">
        <v>2198826</v>
      </c>
      <c r="F48" s="17">
        <v>170682</v>
      </c>
      <c r="G48" s="18">
        <f>1-(+F48/E48)</f>
        <v>0.9223758496579538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250095</v>
      </c>
      <c r="F50" s="17">
        <v>33740</v>
      </c>
      <c r="G50" s="18">
        <f>1-(+F50/E50)</f>
        <v>0.8650912653191787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82</v>
      </c>
      <c r="B53" s="51"/>
      <c r="C53" s="15"/>
      <c r="D53" s="93">
        <v>453</v>
      </c>
      <c r="E53" s="94">
        <v>26123749.88</v>
      </c>
      <c r="F53" s="94">
        <v>2439962.76</v>
      </c>
      <c r="G53" s="95">
        <f>1-(+F53/E53)</f>
        <v>0.9065998269311251</v>
      </c>
      <c r="H53" s="19"/>
    </row>
    <row r="54" spans="1:8" ht="15.75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550</v>
      </c>
      <c r="E60" s="34">
        <f>SUM(E44:E59)</f>
        <v>32037026.13</v>
      </c>
      <c r="F60" s="34">
        <f>SUM(F44:F59)</f>
        <v>2798189.51</v>
      </c>
      <c r="G60" s="35">
        <f>1-(F60/E60)</f>
        <v>0.9126576387382058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3050097.51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8.5546875" defaultRowHeight="15"/>
  <cols>
    <col min="1" max="1" width="35.21484375" style="97" customWidth="1"/>
    <col min="2" max="2" width="24.5546875" style="97" customWidth="1"/>
    <col min="3" max="16384" width="8.5546875" style="97" customWidth="1"/>
  </cols>
  <sheetData>
    <row r="1" spans="1:4" ht="23.25">
      <c r="A1" s="96" t="s">
        <v>0</v>
      </c>
      <c r="B1" s="59"/>
      <c r="C1" s="60"/>
      <c r="D1" s="59"/>
    </row>
    <row r="2" spans="1:4" ht="23.25">
      <c r="A2" s="96" t="s">
        <v>1</v>
      </c>
      <c r="B2" s="59"/>
      <c r="C2" s="32"/>
      <c r="D2" s="32"/>
    </row>
    <row r="3" spans="1:4" ht="23.25">
      <c r="A3" s="96" t="s">
        <v>121</v>
      </c>
      <c r="B3" s="59"/>
      <c r="C3" s="32"/>
      <c r="D3" s="32"/>
    </row>
    <row r="4" spans="1:4" ht="23.25">
      <c r="A4" s="96" t="str">
        <f>ARG!$A$3</f>
        <v>MONTH ENDED:      JANUARY 2011</v>
      </c>
      <c r="B4" s="59"/>
      <c r="C4" s="32"/>
      <c r="D4" s="32"/>
    </row>
    <row r="5" spans="1:4" ht="24" thickBot="1">
      <c r="A5" s="96"/>
      <c r="B5" s="59"/>
      <c r="C5" s="32"/>
      <c r="D5" s="32"/>
    </row>
    <row r="6" spans="1:4" ht="21" thickTop="1">
      <c r="A6" s="98" t="s">
        <v>122</v>
      </c>
      <c r="B6" s="99">
        <f>ARG!$D$39+LADYLUCK!$D$39+HARMH!$D$40+HARNKC!$D$40+ISLE!$D$39+AMERKC!$D$39+AMERSC!$D$39+STJO!$D$39+LAGRANGE!$D$39+ISLEBV!$D$39+LUMIERE!$D$39+RIVERCITY!$D$39</f>
        <v>538</v>
      </c>
      <c r="C6" s="100"/>
      <c r="D6" s="32"/>
    </row>
    <row r="7" spans="1:4" ht="20.25">
      <c r="A7" s="101" t="s">
        <v>123</v>
      </c>
      <c r="B7" s="102">
        <f>ARG!$E$39+LADYLUCK!$E$39+HARMH!$E$40+HARNKC!$E$40+ISLE!$E$39+AMERKC!$E$39+AMERSC!$E$39+STJO!$E$39+LAGRANGE!$E$39+ISLEBV!$E$39+LUMIERE!$E$39+RIVERCITY!$E$39</f>
        <v>79143253.1</v>
      </c>
      <c r="C7" s="100"/>
      <c r="D7" s="32"/>
    </row>
    <row r="8" spans="1:4" ht="20.25">
      <c r="A8" s="101" t="s">
        <v>124</v>
      </c>
      <c r="B8" s="102">
        <f>ARG!$F$39+LADYLUCK!$F$39+HARMH!$F$40+HARNKC!$F$40+ISLE!$F$39+AMERKC!$F$39+AMERSC!$F$39+STJO!$F$39+LAGRANGE!$F$39+ISLEBV!$F$39+LUMIERE!$F$39+RIVERCITY!$F$39</f>
        <v>17553601.25</v>
      </c>
      <c r="C8" s="100"/>
      <c r="D8" s="32"/>
    </row>
    <row r="9" spans="1:4" ht="20.25">
      <c r="A9" s="101" t="s">
        <v>125</v>
      </c>
      <c r="B9" s="103">
        <f>B8/B7</f>
        <v>0.22179529602884115</v>
      </c>
      <c r="C9" s="100"/>
      <c r="D9" s="32"/>
    </row>
    <row r="10" spans="1:4" ht="20.25">
      <c r="A10" s="104"/>
      <c r="B10" s="105"/>
      <c r="C10" s="100"/>
      <c r="D10" s="32"/>
    </row>
    <row r="11" spans="1:4" ht="20.25">
      <c r="A11" s="101" t="s">
        <v>126</v>
      </c>
      <c r="B11" s="106">
        <f>ARG!$D$60+LADYLUCK!$D$60+HARMH!$D$62+HARNKC!$D$62+ISLE!$D$61+AMERKC!$D$61+AMERSC!$D$61+STJO!$D$60+LAGRANGE!$D$60+ISLEBV!$D$61+LUMIERE!$D$62+RIVERCITY!$D$62</f>
        <v>19966</v>
      </c>
      <c r="C11" s="100"/>
      <c r="D11" s="32"/>
    </row>
    <row r="12" spans="1:4" ht="20.25">
      <c r="A12" s="101" t="s">
        <v>127</v>
      </c>
      <c r="B12" s="102">
        <f>ARG!$E$60+LADYLUCK!$E$60+HARMH!$E$62+HARNKC!$E$62+ISLE!$E$61+AMERKC!$E$61+AMERSC!$E$61+STJO!$E$60+LAGRANGE!$E$60+ISLEBV!$E$61+LUMIERE!$E$62+RIVERCITY!$E$62</f>
        <v>1364555509.3</v>
      </c>
      <c r="C12" s="100"/>
      <c r="D12" s="32"/>
    </row>
    <row r="13" spans="1:4" ht="20.25">
      <c r="A13" s="101" t="s">
        <v>128</v>
      </c>
      <c r="B13" s="102">
        <f>ARG!$F$60+LADYLUCK!$F$60+HARMH!$F$62+HARNKC!$F$62+ISLE!$F$61+AMERKC!$F$61+AMERSC!$F$61+STJO!$F$60+LAGRANGE!$F$60+ISLEBV!$F$61+LUMIERE!$F$62+RIVERCITY!$F$62</f>
        <v>123097576.74000001</v>
      </c>
      <c r="C13" s="100"/>
      <c r="D13" s="32"/>
    </row>
    <row r="14" spans="1:4" ht="20.25">
      <c r="A14" s="101" t="s">
        <v>129</v>
      </c>
      <c r="B14" s="103">
        <f>1-(B13/B12)</f>
        <v>0.909789249392172</v>
      </c>
      <c r="C14" s="100"/>
      <c r="D14" s="32"/>
    </row>
    <row r="15" spans="1:4" ht="20.25">
      <c r="A15" s="104"/>
      <c r="B15" s="107"/>
      <c r="C15" s="100"/>
      <c r="D15" s="32"/>
    </row>
    <row r="16" spans="1:4" ht="20.25">
      <c r="A16" s="101" t="s">
        <v>130</v>
      </c>
      <c r="B16" s="102">
        <f>B13+B8</f>
        <v>140651177.99</v>
      </c>
      <c r="C16" s="100"/>
      <c r="D16" s="32"/>
    </row>
    <row r="17" spans="1:4" ht="21" thickBot="1">
      <c r="A17" s="104"/>
      <c r="B17" s="105"/>
      <c r="C17" s="100"/>
      <c r="D17" s="32"/>
    </row>
    <row r="18" spans="1:4" ht="18.75" thickTop="1">
      <c r="A18" s="108"/>
      <c r="B18" s="109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10" t="s">
        <v>64</v>
      </c>
      <c r="B20" s="32"/>
      <c r="C20" s="32"/>
      <c r="D20" s="32"/>
    </row>
    <row r="21" spans="1:4" ht="18">
      <c r="A21" s="111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6" width="12.99609375" style="3" customWidth="1"/>
    <col min="7" max="7" width="11.9960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60975</v>
      </c>
      <c r="F9" s="17">
        <v>20956</v>
      </c>
      <c r="G9" s="18">
        <f>F9/E9</f>
        <v>0.34368183681836817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>
        <v>1</v>
      </c>
      <c r="E15" s="17">
        <v>103034</v>
      </c>
      <c r="F15" s="17">
        <v>34064</v>
      </c>
      <c r="G15" s="18">
        <f>F15/E15</f>
        <v>0.3306093134305181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88338</v>
      </c>
      <c r="F16" s="17">
        <v>28683</v>
      </c>
      <c r="G16" s="18">
        <f>F16/E16</f>
        <v>0.3246960537933845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341548</v>
      </c>
      <c r="F18" s="17">
        <v>54397</v>
      </c>
      <c r="G18" s="18">
        <f>F18/E18</f>
        <v>0.15926604752479886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21124</v>
      </c>
      <c r="F25" s="17">
        <v>11341</v>
      </c>
      <c r="G25" s="18">
        <f>F25/E25</f>
        <v>0.5368774853247491</v>
      </c>
      <c r="H25" s="19"/>
    </row>
    <row r="26" spans="1:8" ht="15.75">
      <c r="A26" s="20" t="s">
        <v>28</v>
      </c>
      <c r="B26" s="14"/>
      <c r="C26" s="15"/>
      <c r="D26" s="16">
        <v>3</v>
      </c>
      <c r="E26" s="17">
        <v>10504</v>
      </c>
      <c r="F26" s="17">
        <v>10504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126230</v>
      </c>
      <c r="F29" s="17">
        <v>29676</v>
      </c>
      <c r="G29" s="18">
        <f>F29/E29</f>
        <v>0.23509466846233065</v>
      </c>
      <c r="H29" s="19"/>
    </row>
    <row r="30" spans="1:8" ht="15.75">
      <c r="A30" s="21" t="s">
        <v>32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33</v>
      </c>
      <c r="B31" s="14"/>
      <c r="C31" s="15"/>
      <c r="D31" s="16">
        <v>2</v>
      </c>
      <c r="E31" s="17">
        <v>360940</v>
      </c>
      <c r="F31" s="17">
        <v>87615</v>
      </c>
      <c r="G31" s="18">
        <f>F31/E31</f>
        <v>0.24274117581869561</v>
      </c>
      <c r="H31" s="19"/>
    </row>
    <row r="32" spans="1:8" ht="15.75">
      <c r="A32" s="21" t="s">
        <v>34</v>
      </c>
      <c r="B32" s="14"/>
      <c r="C32" s="15"/>
      <c r="D32" s="16">
        <v>1</v>
      </c>
      <c r="E32" s="17">
        <v>39794</v>
      </c>
      <c r="F32" s="17">
        <v>18193</v>
      </c>
      <c r="G32" s="18">
        <f>F32/E32</f>
        <v>0.4571794742926069</v>
      </c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14</v>
      </c>
      <c r="E39" s="34">
        <f>SUM(E9:E38)</f>
        <v>1152487</v>
      </c>
      <c r="F39" s="34">
        <f>SUM(F9:F38)</f>
        <v>295429</v>
      </c>
      <c r="G39" s="35">
        <f>F39/E39</f>
        <v>0.2563404185904049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32</v>
      </c>
      <c r="E44" s="17">
        <v>628948.98</v>
      </c>
      <c r="F44" s="17">
        <v>66261.45</v>
      </c>
      <c r="G44" s="18">
        <f>1-(+F44/E44)</f>
        <v>0.8946473368952756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219</v>
      </c>
      <c r="E46" s="17">
        <v>7475305.49</v>
      </c>
      <c r="F46" s="17">
        <v>510205.71</v>
      </c>
      <c r="G46" s="18">
        <f>1-(+F46/E46)</f>
        <v>0.931747844862993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25</v>
      </c>
      <c r="E48" s="17">
        <v>1469745</v>
      </c>
      <c r="F48" s="17">
        <v>130336.65</v>
      </c>
      <c r="G48" s="18">
        <f>1-(+F48/E48)</f>
        <v>0.9113202290193196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436120</v>
      </c>
      <c r="F50" s="17">
        <v>13150</v>
      </c>
      <c r="G50" s="18">
        <f>1-(+F50/E50)</f>
        <v>0.9698477483261487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308</v>
      </c>
      <c r="E53" s="17">
        <v>13172297.28</v>
      </c>
      <c r="F53" s="17">
        <v>1561535.88</v>
      </c>
      <c r="G53" s="18">
        <f>1-(+F53/E53)</f>
        <v>0.8814530338325313</v>
      </c>
      <c r="H53" s="19"/>
    </row>
    <row r="54" spans="1:8" ht="15.75">
      <c r="A54" s="50" t="s">
        <v>55</v>
      </c>
      <c r="B54" s="51"/>
      <c r="C54" s="15"/>
      <c r="D54" s="16">
        <v>5</v>
      </c>
      <c r="E54" s="17">
        <v>147738.98</v>
      </c>
      <c r="F54" s="17">
        <v>20722.84</v>
      </c>
      <c r="G54" s="18">
        <f>1-(+F54/E54)</f>
        <v>0.8597334298639397</v>
      </c>
      <c r="H54" s="19"/>
    </row>
    <row r="55" spans="1:8" ht="15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594</v>
      </c>
      <c r="E60" s="34">
        <f>SUM(E44:E59)</f>
        <v>23330155.73</v>
      </c>
      <c r="F60" s="34">
        <f>SUM(F44:F59)</f>
        <v>2302212.53</v>
      </c>
      <c r="G60" s="35">
        <f>1-(F60/E60)</f>
        <v>0.9013203102180921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2597641.53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25</v>
      </c>
      <c r="E9" s="17">
        <v>1861398</v>
      </c>
      <c r="F9" s="17">
        <v>252524</v>
      </c>
      <c r="G9" s="18">
        <f>F9/E9</f>
        <v>0.13566362486690112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998137</v>
      </c>
      <c r="F10" s="17">
        <v>104927.5</v>
      </c>
      <c r="G10" s="18">
        <f>F10/E10</f>
        <v>0.10512334479134627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69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70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175321</v>
      </c>
      <c r="F14" s="17">
        <v>42409</v>
      </c>
      <c r="G14" s="18">
        <f>F14/E14</f>
        <v>0.2418934411736187</v>
      </c>
      <c r="H14" s="19"/>
    </row>
    <row r="15" spans="1:8" ht="15.75">
      <c r="A15" s="13" t="s">
        <v>71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220974</v>
      </c>
      <c r="F16" s="17">
        <v>78468</v>
      </c>
      <c r="G16" s="18">
        <f aca="true" t="shared" si="0" ref="G16:G25">F16/E16</f>
        <v>0.3551006000705965</v>
      </c>
      <c r="H16" s="19"/>
    </row>
    <row r="17" spans="1:8" ht="15.75">
      <c r="A17" s="13" t="s">
        <v>20</v>
      </c>
      <c r="B17" s="14"/>
      <c r="C17" s="15"/>
      <c r="D17" s="16">
        <v>4</v>
      </c>
      <c r="E17" s="17">
        <v>1292457</v>
      </c>
      <c r="F17" s="17">
        <v>300151</v>
      </c>
      <c r="G17" s="18">
        <f t="shared" si="0"/>
        <v>0.23223287119029878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922902</v>
      </c>
      <c r="F18" s="17">
        <v>460442</v>
      </c>
      <c r="G18" s="18">
        <f t="shared" si="0"/>
        <v>0.49890670948811466</v>
      </c>
      <c r="H18" s="19"/>
    </row>
    <row r="19" spans="1:8" ht="15.75">
      <c r="A19" s="13" t="s">
        <v>72</v>
      </c>
      <c r="B19" s="14"/>
      <c r="C19" s="15"/>
      <c r="D19" s="16">
        <v>2</v>
      </c>
      <c r="E19" s="17">
        <v>506269</v>
      </c>
      <c r="F19" s="17">
        <v>139704</v>
      </c>
      <c r="G19" s="18">
        <f t="shared" si="0"/>
        <v>0.27594816194552696</v>
      </c>
      <c r="H19" s="19"/>
    </row>
    <row r="20" spans="1:8" ht="15.75">
      <c r="A20" s="13" t="s">
        <v>24</v>
      </c>
      <c r="B20" s="14"/>
      <c r="C20" s="15"/>
      <c r="D20" s="16">
        <v>2</v>
      </c>
      <c r="E20" s="17">
        <v>245919</v>
      </c>
      <c r="F20" s="17">
        <v>55883.5</v>
      </c>
      <c r="G20" s="18">
        <f t="shared" si="0"/>
        <v>0.22724352327392353</v>
      </c>
      <c r="H20" s="19"/>
    </row>
    <row r="21" spans="1:8" ht="15.75">
      <c r="A21" s="13" t="s">
        <v>25</v>
      </c>
      <c r="B21" s="14"/>
      <c r="C21" s="15"/>
      <c r="D21" s="16">
        <v>1</v>
      </c>
      <c r="E21" s="17">
        <v>227675</v>
      </c>
      <c r="F21" s="17">
        <v>84242</v>
      </c>
      <c r="G21" s="18">
        <f t="shared" si="0"/>
        <v>0.3700098825079609</v>
      </c>
      <c r="H21" s="19"/>
    </row>
    <row r="22" spans="1:8" ht="15.75">
      <c r="A22" s="13" t="s">
        <v>73</v>
      </c>
      <c r="B22" s="14"/>
      <c r="C22" s="15"/>
      <c r="D22" s="16">
        <v>1</v>
      </c>
      <c r="E22" s="17">
        <v>566823</v>
      </c>
      <c r="F22" s="17">
        <v>-1817</v>
      </c>
      <c r="G22" s="18">
        <f t="shared" si="0"/>
        <v>-0.003205586223565381</v>
      </c>
      <c r="H22" s="19"/>
    </row>
    <row r="23" spans="1:8" ht="15.75">
      <c r="A23" s="13" t="s">
        <v>74</v>
      </c>
      <c r="B23" s="14"/>
      <c r="C23" s="15"/>
      <c r="D23" s="16">
        <v>2</v>
      </c>
      <c r="E23" s="17">
        <v>928805</v>
      </c>
      <c r="F23" s="17">
        <v>123182.5</v>
      </c>
      <c r="G23" s="18">
        <f t="shared" si="0"/>
        <v>0.13262471670587475</v>
      </c>
      <c r="H23" s="19"/>
    </row>
    <row r="24" spans="1:8" ht="15.75">
      <c r="A24" s="20" t="s">
        <v>27</v>
      </c>
      <c r="B24" s="14"/>
      <c r="C24" s="15"/>
      <c r="D24" s="16">
        <v>7</v>
      </c>
      <c r="E24" s="17">
        <v>919221</v>
      </c>
      <c r="F24" s="17">
        <v>199579</v>
      </c>
      <c r="G24" s="18">
        <f t="shared" si="0"/>
        <v>0.21711753756713564</v>
      </c>
      <c r="H24" s="19"/>
    </row>
    <row r="25" spans="1:8" ht="15.75">
      <c r="A25" s="20" t="s">
        <v>28</v>
      </c>
      <c r="B25" s="14"/>
      <c r="C25" s="15"/>
      <c r="D25" s="16">
        <v>22</v>
      </c>
      <c r="E25" s="17">
        <v>322361</v>
      </c>
      <c r="F25" s="17">
        <v>322361</v>
      </c>
      <c r="G25" s="18">
        <f t="shared" si="0"/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80460</v>
      </c>
      <c r="F27" s="17">
        <v>64960</v>
      </c>
      <c r="G27" s="18">
        <f>F27/E27</f>
        <v>0.8073576932637335</v>
      </c>
      <c r="H27" s="19"/>
    </row>
    <row r="28" spans="1:8" ht="15.75">
      <c r="A28" s="13" t="s">
        <v>18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3</v>
      </c>
      <c r="E29" s="17">
        <v>540614</v>
      </c>
      <c r="F29" s="17">
        <v>207979</v>
      </c>
      <c r="G29" s="18">
        <f>F29/E29</f>
        <v>0.38470886806483</v>
      </c>
      <c r="H29" s="19"/>
    </row>
    <row r="30" spans="1:8" ht="15.75">
      <c r="A30" s="21" t="s">
        <v>75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18"/>
      <c r="H31" s="19"/>
    </row>
    <row r="32" spans="1:8" ht="15.75">
      <c r="A32" s="21" t="s">
        <v>77</v>
      </c>
      <c r="B32" s="14"/>
      <c r="C32" s="15"/>
      <c r="D32" s="16">
        <v>1</v>
      </c>
      <c r="E32" s="22">
        <v>289445</v>
      </c>
      <c r="F32" s="17">
        <v>135379</v>
      </c>
      <c r="G32" s="18">
        <f>F32/E32</f>
        <v>0.46771925581716733</v>
      </c>
      <c r="H32" s="19"/>
    </row>
    <row r="33" spans="1:8" ht="15.75">
      <c r="A33" s="21" t="s">
        <v>78</v>
      </c>
      <c r="B33" s="14"/>
      <c r="C33" s="15"/>
      <c r="D33" s="16">
        <v>8</v>
      </c>
      <c r="E33" s="22">
        <v>2154040</v>
      </c>
      <c r="F33" s="22">
        <v>397630.5</v>
      </c>
      <c r="G33" s="18">
        <f>F33/E33</f>
        <v>0.18459754693506156</v>
      </c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85889</v>
      </c>
      <c r="F34" s="17">
        <v>29995</v>
      </c>
      <c r="G34" s="18">
        <f>F34/E34</f>
        <v>0.3492298198838035</v>
      </c>
      <c r="H34" s="19"/>
    </row>
    <row r="35" spans="1:8" ht="15.75">
      <c r="A35" s="13" t="s">
        <v>80</v>
      </c>
      <c r="B35" s="14"/>
      <c r="C35" s="15"/>
      <c r="D35" s="16"/>
      <c r="E35" s="17"/>
      <c r="F35" s="17"/>
      <c r="G35" s="18"/>
      <c r="H35" s="19"/>
    </row>
    <row r="36" spans="1:8" ht="15">
      <c r="A36" s="23" t="s">
        <v>37</v>
      </c>
      <c r="B36" s="14"/>
      <c r="C36" s="15"/>
      <c r="D36" s="24"/>
      <c r="E36" s="25">
        <v>238175</v>
      </c>
      <c r="F36" s="17">
        <v>42741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17"/>
      <c r="G37" s="26"/>
      <c r="H37" s="19"/>
    </row>
    <row r="38" spans="1:8" ht="15">
      <c r="A38" s="23" t="s">
        <v>39</v>
      </c>
      <c r="B38" s="14"/>
      <c r="C38" s="15"/>
      <c r="D38" s="24"/>
      <c r="E38" s="25"/>
      <c r="F38" s="22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86</v>
      </c>
      <c r="E40" s="34">
        <f>SUM(E9:E39)</f>
        <v>12576885</v>
      </c>
      <c r="F40" s="34">
        <f>SUM(F9:F39)</f>
        <v>3040741</v>
      </c>
      <c r="G40" s="35">
        <f>F40/E40</f>
        <v>0.24177218762833563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206</v>
      </c>
      <c r="E45" s="17">
        <v>18171987.05</v>
      </c>
      <c r="F45" s="17">
        <v>1279730.48</v>
      </c>
      <c r="G45" s="18">
        <f aca="true" t="shared" si="1" ref="G45:G51">1-(+F45/E45)</f>
        <v>0.9295767448832735</v>
      </c>
      <c r="H45" s="19"/>
    </row>
    <row r="46" spans="1:8" ht="15.75">
      <c r="A46" s="48" t="s">
        <v>46</v>
      </c>
      <c r="B46" s="49"/>
      <c r="C46" s="15"/>
      <c r="D46" s="16">
        <v>7</v>
      </c>
      <c r="E46" s="17">
        <v>583643.8</v>
      </c>
      <c r="F46" s="17">
        <v>62234.84</v>
      </c>
      <c r="G46" s="18">
        <f t="shared" si="1"/>
        <v>0.8933684552118947</v>
      </c>
      <c r="H46" s="19"/>
    </row>
    <row r="47" spans="1:8" ht="15.75">
      <c r="A47" s="48" t="s">
        <v>47</v>
      </c>
      <c r="B47" s="49"/>
      <c r="C47" s="15"/>
      <c r="D47" s="16">
        <v>804</v>
      </c>
      <c r="E47" s="17">
        <v>55824181</v>
      </c>
      <c r="F47" s="17">
        <v>3954607.9</v>
      </c>
      <c r="G47" s="18">
        <f t="shared" si="1"/>
        <v>0.9291595894617782</v>
      </c>
      <c r="H47" s="19"/>
    </row>
    <row r="48" spans="1:8" ht="15.75">
      <c r="A48" s="48" t="s">
        <v>48</v>
      </c>
      <c r="B48" s="49"/>
      <c r="C48" s="15"/>
      <c r="D48" s="16">
        <v>63</v>
      </c>
      <c r="E48" s="17">
        <v>3128055.5</v>
      </c>
      <c r="F48" s="17">
        <v>299507.49</v>
      </c>
      <c r="G48" s="18">
        <f t="shared" si="1"/>
        <v>0.9042512225246643</v>
      </c>
      <c r="H48" s="19"/>
    </row>
    <row r="49" spans="1:8" ht="15.75">
      <c r="A49" s="48" t="s">
        <v>49</v>
      </c>
      <c r="B49" s="49"/>
      <c r="C49" s="15"/>
      <c r="D49" s="16">
        <v>263</v>
      </c>
      <c r="E49" s="17">
        <v>32792088</v>
      </c>
      <c r="F49" s="17">
        <v>1714639.94</v>
      </c>
      <c r="G49" s="18">
        <f t="shared" si="1"/>
        <v>0.9477117791340399</v>
      </c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2418588</v>
      </c>
      <c r="F50" s="17">
        <v>165704</v>
      </c>
      <c r="G50" s="18">
        <f t="shared" si="1"/>
        <v>0.9314872975471639</v>
      </c>
      <c r="H50" s="19"/>
    </row>
    <row r="51" spans="1:8" ht="15.75">
      <c r="A51" s="48" t="s">
        <v>51</v>
      </c>
      <c r="B51" s="49"/>
      <c r="C51" s="15"/>
      <c r="D51" s="16">
        <v>42</v>
      </c>
      <c r="E51" s="17">
        <v>7249932.5</v>
      </c>
      <c r="F51" s="17">
        <v>225849.48</v>
      </c>
      <c r="G51" s="18">
        <f t="shared" si="1"/>
        <v>0.9688480575508807</v>
      </c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53</v>
      </c>
      <c r="B53" s="49"/>
      <c r="C53" s="15"/>
      <c r="D53" s="16">
        <v>6</v>
      </c>
      <c r="E53" s="17">
        <v>755725</v>
      </c>
      <c r="F53" s="17">
        <v>65600</v>
      </c>
      <c r="G53" s="18">
        <f>1-(+F53/E53)</f>
        <v>0.9131959376757418</v>
      </c>
      <c r="H53" s="19"/>
    </row>
    <row r="54" spans="1:8" ht="15.75">
      <c r="A54" s="50" t="s">
        <v>81</v>
      </c>
      <c r="B54" s="51"/>
      <c r="C54" s="15"/>
      <c r="D54" s="16">
        <v>2</v>
      </c>
      <c r="E54" s="17">
        <v>217400</v>
      </c>
      <c r="F54" s="17">
        <v>-20700</v>
      </c>
      <c r="G54" s="18">
        <f>1-(+F54/E54)</f>
        <v>1.095216191352346</v>
      </c>
      <c r="H54" s="19"/>
    </row>
    <row r="55" spans="1:8" ht="15.75">
      <c r="A55" s="48" t="s">
        <v>82</v>
      </c>
      <c r="B55" s="51"/>
      <c r="C55" s="15"/>
      <c r="D55" s="16">
        <v>1284</v>
      </c>
      <c r="E55" s="17">
        <v>78851850.37</v>
      </c>
      <c r="F55" s="17">
        <v>9619009.24</v>
      </c>
      <c r="G55" s="18">
        <f>1-(+F55/E55)</f>
        <v>0.8780116231278746</v>
      </c>
      <c r="H55" s="19"/>
    </row>
    <row r="56" spans="1:8" ht="15.75">
      <c r="A56" s="48" t="s">
        <v>83</v>
      </c>
      <c r="B56" s="51"/>
      <c r="C56" s="15"/>
      <c r="D56" s="16">
        <v>2</v>
      </c>
      <c r="E56" s="17">
        <v>991251.38</v>
      </c>
      <c r="F56" s="17">
        <v>74189.85</v>
      </c>
      <c r="G56" s="18">
        <f>1-(+F56/E56)</f>
        <v>0.9251553627093059</v>
      </c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39</v>
      </c>
      <c r="B60" s="49"/>
      <c r="C60" s="15"/>
      <c r="D60" s="24"/>
      <c r="E60" s="25"/>
      <c r="F60" s="22"/>
      <c r="G60" s="26"/>
      <c r="H60" s="19"/>
    </row>
    <row r="61" spans="1:8" ht="15.75">
      <c r="A61" s="53"/>
      <c r="B61" s="28"/>
      <c r="C61" s="32"/>
      <c r="D61" s="24"/>
      <c r="E61" s="29"/>
      <c r="F61" s="29"/>
      <c r="G61" s="26"/>
      <c r="H61" s="19"/>
    </row>
    <row r="62" spans="1:8" ht="15.75">
      <c r="A62" s="31" t="s">
        <v>59</v>
      </c>
      <c r="B62" s="31"/>
      <c r="C62" s="54"/>
      <c r="D62" s="33">
        <f>SUM(D45:D58)</f>
        <v>2700</v>
      </c>
      <c r="E62" s="34">
        <f>SUM(E45:E61)</f>
        <v>200984702.6</v>
      </c>
      <c r="F62" s="34">
        <f>SUM(F45:F61)</f>
        <v>17440373.220000003</v>
      </c>
      <c r="G62" s="35">
        <f>1-(+F62/E62)</f>
        <v>0.9132253699192726</v>
      </c>
      <c r="H62" s="2"/>
    </row>
    <row r="63" spans="1:8" ht="18">
      <c r="A63" s="54"/>
      <c r="B63" s="54"/>
      <c r="C63" s="59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59"/>
      <c r="E64" s="59"/>
      <c r="F64" s="60">
        <f>F62+F40</f>
        <v>20481114.220000003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88671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13</v>
      </c>
      <c r="E9" s="17">
        <v>858055</v>
      </c>
      <c r="F9" s="17">
        <v>24680</v>
      </c>
      <c r="G9" s="18">
        <f aca="true" t="shared" si="0" ref="G9:G18">F9/E9</f>
        <v>0.028762725000145678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2738883</v>
      </c>
      <c r="F10" s="17">
        <v>548825.5</v>
      </c>
      <c r="G10" s="80">
        <f t="shared" si="0"/>
        <v>0.20038296634065786</v>
      </c>
      <c r="H10" s="19"/>
    </row>
    <row r="11" spans="1:8" ht="15.75">
      <c r="A11" s="13" t="s">
        <v>68</v>
      </c>
      <c r="B11" s="14"/>
      <c r="C11" s="15"/>
      <c r="D11" s="16">
        <v>1</v>
      </c>
      <c r="E11" s="17">
        <v>189919</v>
      </c>
      <c r="F11" s="17">
        <v>40856</v>
      </c>
      <c r="G11" s="80">
        <f t="shared" si="0"/>
        <v>0.21512328940232414</v>
      </c>
      <c r="H11" s="19"/>
    </row>
    <row r="12" spans="1:8" ht="15.75">
      <c r="A12" s="13" t="s">
        <v>69</v>
      </c>
      <c r="B12" s="14"/>
      <c r="C12" s="15"/>
      <c r="D12" s="16">
        <v>1</v>
      </c>
      <c r="E12" s="17">
        <v>84909</v>
      </c>
      <c r="F12" s="17">
        <v>35018.5</v>
      </c>
      <c r="G12" s="80">
        <f t="shared" si="0"/>
        <v>0.4124238891048063</v>
      </c>
      <c r="H12" s="19"/>
    </row>
    <row r="13" spans="1:8" ht="15.75">
      <c r="A13" s="13" t="s">
        <v>70</v>
      </c>
      <c r="B13" s="14"/>
      <c r="C13" s="15"/>
      <c r="D13" s="16">
        <v>1</v>
      </c>
      <c r="E13" s="17">
        <v>122944</v>
      </c>
      <c r="F13" s="17">
        <v>37197.5</v>
      </c>
      <c r="G13" s="80">
        <f t="shared" si="0"/>
        <v>0.3025564484643415</v>
      </c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290621</v>
      </c>
      <c r="F14" s="17">
        <v>59902</v>
      </c>
      <c r="G14" s="80">
        <f t="shared" si="0"/>
        <v>0.20611724548466903</v>
      </c>
      <c r="H14" s="19"/>
    </row>
    <row r="15" spans="1:8" ht="15.75">
      <c r="A15" s="13" t="s">
        <v>71</v>
      </c>
      <c r="B15" s="14"/>
      <c r="C15" s="15"/>
      <c r="D15" s="16">
        <v>1</v>
      </c>
      <c r="E15" s="17">
        <v>142941</v>
      </c>
      <c r="F15" s="17">
        <v>29823</v>
      </c>
      <c r="G15" s="80">
        <f t="shared" si="0"/>
        <v>0.20863852918336936</v>
      </c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71689</v>
      </c>
      <c r="F16" s="17">
        <v>24333</v>
      </c>
      <c r="G16" s="80">
        <f t="shared" si="0"/>
        <v>0.33942445842458396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1482290</v>
      </c>
      <c r="F17" s="17">
        <v>496282.5</v>
      </c>
      <c r="G17" s="18">
        <f t="shared" si="0"/>
        <v>0.33480796605252683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504946</v>
      </c>
      <c r="F18" s="17">
        <v>158837</v>
      </c>
      <c r="G18" s="80">
        <f t="shared" si="0"/>
        <v>0.314562349241305</v>
      </c>
      <c r="H18" s="19"/>
    </row>
    <row r="19" spans="1:8" ht="15.75">
      <c r="A19" s="13" t="s">
        <v>72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24</v>
      </c>
      <c r="B20" s="14"/>
      <c r="C20" s="15"/>
      <c r="D20" s="16">
        <v>1</v>
      </c>
      <c r="E20" s="17">
        <v>132862</v>
      </c>
      <c r="F20" s="17">
        <v>38905</v>
      </c>
      <c r="G20" s="18">
        <f>F20/E20</f>
        <v>0.29282262798994446</v>
      </c>
      <c r="H20" s="19"/>
    </row>
    <row r="21" spans="1:8" ht="15.75">
      <c r="A21" s="13" t="s">
        <v>25</v>
      </c>
      <c r="B21" s="14"/>
      <c r="C21" s="15"/>
      <c r="D21" s="16">
        <v>2</v>
      </c>
      <c r="E21" s="17">
        <v>831275</v>
      </c>
      <c r="F21" s="17">
        <v>181229</v>
      </c>
      <c r="G21" s="18">
        <f>F21/E21</f>
        <v>0.21801329283329823</v>
      </c>
      <c r="H21" s="19"/>
    </row>
    <row r="22" spans="1:8" ht="15.75">
      <c r="A22" s="13" t="s">
        <v>73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74</v>
      </c>
      <c r="B23" s="14"/>
      <c r="C23" s="15"/>
      <c r="D23" s="16"/>
      <c r="E23" s="17"/>
      <c r="F23" s="17"/>
      <c r="G23" s="18"/>
      <c r="H23" s="19"/>
    </row>
    <row r="24" spans="1:8" ht="15.75">
      <c r="A24" s="20" t="s">
        <v>27</v>
      </c>
      <c r="B24" s="14"/>
      <c r="C24" s="15"/>
      <c r="D24" s="16">
        <v>2</v>
      </c>
      <c r="E24" s="17">
        <v>269855</v>
      </c>
      <c r="F24" s="17">
        <v>72955</v>
      </c>
      <c r="G24" s="18">
        <f>F24/E24</f>
        <v>0.2703488910711308</v>
      </c>
      <c r="H24" s="19"/>
    </row>
    <row r="25" spans="1:8" ht="15.75">
      <c r="A25" s="20" t="s">
        <v>28</v>
      </c>
      <c r="B25" s="14"/>
      <c r="C25" s="15"/>
      <c r="D25" s="16">
        <v>15</v>
      </c>
      <c r="E25" s="17">
        <v>378424</v>
      </c>
      <c r="F25" s="17">
        <v>378424</v>
      </c>
      <c r="G25" s="18">
        <f>F25/E25</f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69745</v>
      </c>
      <c r="F27" s="17">
        <v>-45172</v>
      </c>
      <c r="G27" s="18">
        <f>F27/E27</f>
        <v>-0.6476736683633235</v>
      </c>
      <c r="H27" s="19"/>
    </row>
    <row r="28" spans="1:8" ht="15.75">
      <c r="A28" s="13" t="s">
        <v>18</v>
      </c>
      <c r="B28" s="14"/>
      <c r="C28" s="15"/>
      <c r="D28" s="16">
        <v>1</v>
      </c>
      <c r="E28" s="17">
        <v>31161</v>
      </c>
      <c r="F28" s="17">
        <v>4424</v>
      </c>
      <c r="G28" s="80">
        <f>F28/E28</f>
        <v>0.1419723372163923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363001</v>
      </c>
      <c r="F29" s="17">
        <v>120921.5</v>
      </c>
      <c r="G29" s="18">
        <f>F29/E29</f>
        <v>0.33311616221442913</v>
      </c>
      <c r="H29" s="19"/>
    </row>
    <row r="30" spans="1:8" ht="15.75">
      <c r="A30" s="21" t="s">
        <v>75</v>
      </c>
      <c r="B30" s="14"/>
      <c r="C30" s="15"/>
      <c r="D30" s="16">
        <v>1</v>
      </c>
      <c r="E30" s="17">
        <v>238181</v>
      </c>
      <c r="F30" s="17">
        <v>56958.5</v>
      </c>
      <c r="G30" s="18">
        <f>F30/E30</f>
        <v>0.23913956192979288</v>
      </c>
      <c r="H30" s="19"/>
    </row>
    <row r="31" spans="1:8" ht="15.75">
      <c r="A31" s="21" t="s">
        <v>76</v>
      </c>
      <c r="B31" s="14"/>
      <c r="C31" s="15"/>
      <c r="D31" s="16">
        <v>1</v>
      </c>
      <c r="E31" s="22">
        <v>184787</v>
      </c>
      <c r="F31" s="17">
        <v>47585</v>
      </c>
      <c r="G31" s="80">
        <f>F31/E31</f>
        <v>0.2575127038157446</v>
      </c>
      <c r="H31" s="19"/>
    </row>
    <row r="32" spans="1:8" ht="15.75">
      <c r="A32" s="21" t="s">
        <v>77</v>
      </c>
      <c r="B32" s="14"/>
      <c r="C32" s="15"/>
      <c r="D32" s="16"/>
      <c r="E32" s="22"/>
      <c r="F32" s="17"/>
      <c r="G32" s="80"/>
      <c r="H32" s="19"/>
    </row>
    <row r="33" spans="1:8" ht="15.75">
      <c r="A33" s="21" t="s">
        <v>78</v>
      </c>
      <c r="B33" s="14"/>
      <c r="C33" s="15"/>
      <c r="D33" s="16">
        <v>7</v>
      </c>
      <c r="E33" s="22">
        <v>1570401</v>
      </c>
      <c r="F33" s="22">
        <v>320092</v>
      </c>
      <c r="G33" s="80">
        <f>F33/E33</f>
        <v>0.2038281942000801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80"/>
      <c r="H34" s="19"/>
    </row>
    <row r="35" spans="1:8" ht="15.75">
      <c r="A35" s="13" t="s">
        <v>80</v>
      </c>
      <c r="B35" s="14"/>
      <c r="C35" s="15"/>
      <c r="D35" s="16">
        <v>1</v>
      </c>
      <c r="E35" s="17">
        <v>59603</v>
      </c>
      <c r="F35" s="17">
        <v>24736.5</v>
      </c>
      <c r="G35" s="80">
        <f>F35/E35</f>
        <v>0.41502105598711475</v>
      </c>
      <c r="H35" s="19"/>
    </row>
    <row r="36" spans="1:8" ht="15">
      <c r="A36" s="23" t="s">
        <v>37</v>
      </c>
      <c r="B36" s="14"/>
      <c r="C36" s="15"/>
      <c r="D36" s="24"/>
      <c r="E36" s="25">
        <v>93190</v>
      </c>
      <c r="F36" s="22">
        <v>17849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3" t="s">
        <v>39</v>
      </c>
      <c r="B38" s="14"/>
      <c r="C38" s="15"/>
      <c r="D38" s="24"/>
      <c r="E38" s="73"/>
      <c r="F38" s="17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62</v>
      </c>
      <c r="E40" s="34">
        <f>SUM(E9:E39)</f>
        <v>10709682</v>
      </c>
      <c r="F40" s="34">
        <f>SUM(F9:F39)</f>
        <v>2674662.5</v>
      </c>
      <c r="G40" s="35">
        <f>F40/E40</f>
        <v>0.24974247601376026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65</v>
      </c>
      <c r="E45" s="17">
        <v>7531202.95</v>
      </c>
      <c r="F45" s="17">
        <v>501140.46</v>
      </c>
      <c r="G45" s="18">
        <f>1-(+F45/E45)</f>
        <v>0.9334581124254526</v>
      </c>
      <c r="H45" s="19"/>
    </row>
    <row r="46" spans="1:8" ht="15.75">
      <c r="A46" s="48" t="s">
        <v>46</v>
      </c>
      <c r="B46" s="49"/>
      <c r="C46" s="15"/>
      <c r="D46" s="16"/>
      <c r="E46" s="17"/>
      <c r="F46" s="17"/>
      <c r="G46" s="18"/>
      <c r="H46" s="19"/>
    </row>
    <row r="47" spans="1:8" ht="15.75">
      <c r="A47" s="48" t="s">
        <v>47</v>
      </c>
      <c r="B47" s="49"/>
      <c r="C47" s="15"/>
      <c r="D47" s="16">
        <v>346</v>
      </c>
      <c r="E47" s="17">
        <v>35771034.5</v>
      </c>
      <c r="F47" s="17">
        <v>2245190.94</v>
      </c>
      <c r="G47" s="18">
        <f aca="true" t="shared" si="1" ref="G47:G55">1-(+F47/E47)</f>
        <v>0.9372343861064459</v>
      </c>
      <c r="H47" s="19"/>
    </row>
    <row r="48" spans="1:8" ht="15.75">
      <c r="A48" s="48" t="s">
        <v>48</v>
      </c>
      <c r="B48" s="49"/>
      <c r="C48" s="15"/>
      <c r="D48" s="16">
        <v>11</v>
      </c>
      <c r="E48" s="17">
        <v>738351</v>
      </c>
      <c r="F48" s="17">
        <v>60698.47</v>
      </c>
      <c r="G48" s="18">
        <f t="shared" si="1"/>
        <v>0.9177918496758317</v>
      </c>
      <c r="H48" s="19"/>
    </row>
    <row r="49" spans="1:8" ht="15.75">
      <c r="A49" s="48" t="s">
        <v>49</v>
      </c>
      <c r="B49" s="49"/>
      <c r="C49" s="15"/>
      <c r="D49" s="16">
        <v>107</v>
      </c>
      <c r="E49" s="17">
        <v>16697143</v>
      </c>
      <c r="F49" s="17">
        <v>1314532.98</v>
      </c>
      <c r="G49" s="18">
        <f t="shared" si="1"/>
        <v>0.9212719816797401</v>
      </c>
      <c r="H49" s="19"/>
    </row>
    <row r="50" spans="1:8" ht="15.75">
      <c r="A50" s="48" t="s">
        <v>50</v>
      </c>
      <c r="B50" s="49"/>
      <c r="C50" s="15"/>
      <c r="D50" s="16">
        <v>29</v>
      </c>
      <c r="E50" s="17">
        <v>5530978</v>
      </c>
      <c r="F50" s="17">
        <v>294602</v>
      </c>
      <c r="G50" s="18">
        <f t="shared" si="1"/>
        <v>0.9467360022043118</v>
      </c>
      <c r="H50" s="19"/>
    </row>
    <row r="51" spans="1:8" ht="15.75">
      <c r="A51" s="48" t="s">
        <v>51</v>
      </c>
      <c r="B51" s="49"/>
      <c r="C51" s="15"/>
      <c r="D51" s="16">
        <v>24</v>
      </c>
      <c r="E51" s="17">
        <v>2876640</v>
      </c>
      <c r="F51" s="17">
        <v>277895</v>
      </c>
      <c r="G51" s="18">
        <f t="shared" si="1"/>
        <v>0.9033959758607264</v>
      </c>
      <c r="H51" s="19"/>
    </row>
    <row r="52" spans="1:8" ht="15.75">
      <c r="A52" s="48" t="s">
        <v>52</v>
      </c>
      <c r="B52" s="49"/>
      <c r="C52" s="15"/>
      <c r="D52" s="16">
        <v>2</v>
      </c>
      <c r="E52" s="17">
        <v>305520</v>
      </c>
      <c r="F52" s="17">
        <v>47870</v>
      </c>
      <c r="G52" s="18">
        <f t="shared" si="1"/>
        <v>0.8433163131709872</v>
      </c>
      <c r="H52" s="19"/>
    </row>
    <row r="53" spans="1:8" ht="15.75">
      <c r="A53" s="48" t="s">
        <v>53</v>
      </c>
      <c r="B53" s="49"/>
      <c r="C53" s="15"/>
      <c r="D53" s="16">
        <v>3</v>
      </c>
      <c r="E53" s="17">
        <v>377300</v>
      </c>
      <c r="F53" s="17">
        <v>36550</v>
      </c>
      <c r="G53" s="18">
        <f t="shared" si="1"/>
        <v>0.9031274847601378</v>
      </c>
      <c r="H53" s="19"/>
    </row>
    <row r="54" spans="1:8" ht="15.75">
      <c r="A54" s="50" t="s">
        <v>81</v>
      </c>
      <c r="B54" s="51"/>
      <c r="C54" s="15"/>
      <c r="D54" s="16">
        <v>3</v>
      </c>
      <c r="E54" s="17">
        <v>174200</v>
      </c>
      <c r="F54" s="17">
        <v>28800</v>
      </c>
      <c r="G54" s="18">
        <f t="shared" si="1"/>
        <v>0.8346727898966705</v>
      </c>
      <c r="H54" s="19"/>
    </row>
    <row r="55" spans="1:8" ht="15.75">
      <c r="A55" s="48" t="s">
        <v>82</v>
      </c>
      <c r="B55" s="51"/>
      <c r="C55" s="15"/>
      <c r="D55" s="16">
        <v>1036</v>
      </c>
      <c r="E55" s="17">
        <v>62557721.35</v>
      </c>
      <c r="F55" s="17">
        <v>7548612.47</v>
      </c>
      <c r="G55" s="18">
        <f t="shared" si="1"/>
        <v>0.8793336408823657</v>
      </c>
      <c r="H55" s="19"/>
    </row>
    <row r="56" spans="1:8" ht="15.75">
      <c r="A56" s="48" t="s">
        <v>83</v>
      </c>
      <c r="B56" s="51"/>
      <c r="C56" s="15"/>
      <c r="D56" s="16"/>
      <c r="E56" s="17"/>
      <c r="F56" s="17"/>
      <c r="G56" s="18"/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26"/>
      <c r="H60" s="19"/>
    </row>
    <row r="61" spans="1:8" ht="15.75">
      <c r="A61" s="53"/>
      <c r="B61" s="28"/>
      <c r="C61" s="32"/>
      <c r="D61" s="24"/>
      <c r="E61" s="75"/>
      <c r="F61" s="29"/>
      <c r="G61" s="26"/>
      <c r="H61" s="2"/>
    </row>
    <row r="62" spans="1:8" ht="18">
      <c r="A62" s="31" t="s">
        <v>59</v>
      </c>
      <c r="B62" s="31"/>
      <c r="C62" s="62"/>
      <c r="D62" s="33">
        <f>SUM(D45:D58)</f>
        <v>1626</v>
      </c>
      <c r="E62" s="34">
        <f>SUM(E45:E61)</f>
        <v>132560090.80000001</v>
      </c>
      <c r="F62" s="34">
        <f>SUM(F45:F61)</f>
        <v>12355892.32</v>
      </c>
      <c r="G62" s="35">
        <f>1-(F62/E62)</f>
        <v>0.9067902545522396</v>
      </c>
      <c r="H62" s="2"/>
    </row>
    <row r="63" spans="1:8" ht="18">
      <c r="A63" s="54"/>
      <c r="B63" s="54"/>
      <c r="C63" s="62"/>
      <c r="D63" s="77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78"/>
      <c r="E64" s="59"/>
      <c r="F64" s="60">
        <f>F62+F40</f>
        <v>15030554.82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15</v>
      </c>
      <c r="E9" s="17">
        <v>1588135</v>
      </c>
      <c r="F9" s="17">
        <v>213736</v>
      </c>
      <c r="G9" s="18">
        <f>F9/E9</f>
        <v>0.13458301718682605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76</v>
      </c>
      <c r="B11" s="14"/>
      <c r="C11" s="15"/>
      <c r="D11" s="16">
        <v>1</v>
      </c>
      <c r="E11" s="17">
        <v>9320</v>
      </c>
      <c r="F11" s="17">
        <v>4608.5</v>
      </c>
      <c r="G11" s="18">
        <f>F11/E11</f>
        <v>0.4944742489270386</v>
      </c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166380</v>
      </c>
      <c r="F12" s="17">
        <v>58744.5</v>
      </c>
      <c r="G12" s="18">
        <f>F12/E12</f>
        <v>0.35307428777497296</v>
      </c>
      <c r="H12" s="19"/>
    </row>
    <row r="13" spans="1:8" ht="15.75">
      <c r="A13" s="13" t="s">
        <v>87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1</v>
      </c>
      <c r="E15" s="17">
        <v>49426</v>
      </c>
      <c r="F15" s="17">
        <v>21828</v>
      </c>
      <c r="G15" s="18">
        <f>F15/E15</f>
        <v>0.4416299113826731</v>
      </c>
      <c r="H15" s="19"/>
    </row>
    <row r="16" spans="1:8" ht="15.75">
      <c r="A16" s="13" t="s">
        <v>89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182220</v>
      </c>
      <c r="F18" s="17">
        <v>73607.5</v>
      </c>
      <c r="G18" s="18">
        <f>F18/E18</f>
        <v>0.4039485237624849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18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90</v>
      </c>
      <c r="B21" s="14"/>
      <c r="C21" s="15"/>
      <c r="D21" s="16">
        <v>1</v>
      </c>
      <c r="E21" s="17">
        <v>245295</v>
      </c>
      <c r="F21" s="17">
        <v>55508</v>
      </c>
      <c r="G21" s="18">
        <f>F21/E21</f>
        <v>0.22629079271897104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31586</v>
      </c>
      <c r="F24" s="17">
        <v>15212</v>
      </c>
      <c r="G24" s="18">
        <f>F24/E24</f>
        <v>0.4816057747103147</v>
      </c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100379.5</v>
      </c>
      <c r="F25" s="17">
        <v>22264.5</v>
      </c>
      <c r="G25" s="18">
        <f>F25/E25</f>
        <v>0.22180325664104722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/>
      <c r="E29" s="17"/>
      <c r="F29" s="17"/>
      <c r="G29" s="18"/>
      <c r="H29" s="19"/>
    </row>
    <row r="30" spans="1:8" ht="15.75">
      <c r="A30" s="21" t="s">
        <v>91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92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93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94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22</v>
      </c>
      <c r="E39" s="34">
        <f>SUM(E9:E38)</f>
        <v>2372741.5</v>
      </c>
      <c r="F39" s="34">
        <f>SUM(F9:F38)</f>
        <v>465509</v>
      </c>
      <c r="G39" s="35">
        <f>F39/E39</f>
        <v>0.19619035617659994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59</v>
      </c>
      <c r="E44" s="17">
        <v>2629937.55</v>
      </c>
      <c r="F44" s="17">
        <v>147935.49</v>
      </c>
      <c r="G44" s="18">
        <f>1-(+F44/E44)</f>
        <v>0.9437494285748345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144</v>
      </c>
      <c r="E46" s="17">
        <v>6607645.5</v>
      </c>
      <c r="F46" s="17">
        <v>479228.96</v>
      </c>
      <c r="G46" s="18">
        <f>1-(+F46/E46)</f>
        <v>0.9274735667947077</v>
      </c>
      <c r="H46" s="19"/>
    </row>
    <row r="47" spans="1:8" ht="15.75">
      <c r="A47" s="48" t="s">
        <v>48</v>
      </c>
      <c r="B47" s="49"/>
      <c r="C47" s="15"/>
      <c r="D47" s="16">
        <v>8</v>
      </c>
      <c r="E47" s="17">
        <v>322169.5</v>
      </c>
      <c r="F47" s="17">
        <v>11232.5</v>
      </c>
      <c r="G47" s="18">
        <f>1-(+F47/E47)</f>
        <v>0.9651348125753679</v>
      </c>
      <c r="H47" s="19"/>
    </row>
    <row r="48" spans="1:8" ht="15.75">
      <c r="A48" s="48" t="s">
        <v>49</v>
      </c>
      <c r="B48" s="49"/>
      <c r="C48" s="15"/>
      <c r="D48" s="16">
        <v>104</v>
      </c>
      <c r="E48" s="17">
        <v>5007673</v>
      </c>
      <c r="F48" s="17">
        <v>285197.28</v>
      </c>
      <c r="G48" s="18">
        <f>1-(+F48/E48)</f>
        <v>0.9430479426272442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884650</v>
      </c>
      <c r="F50" s="17">
        <v>27930</v>
      </c>
      <c r="G50" s="18">
        <f>1-(+F50/E50)</f>
        <v>0.9684281919403154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130450</v>
      </c>
      <c r="F51" s="17">
        <v>10770</v>
      </c>
      <c r="G51" s="18">
        <f>1-(+F51/E51)</f>
        <v>0.9174396320429283</v>
      </c>
      <c r="H51" s="19"/>
    </row>
    <row r="52" spans="1:8" ht="15.75">
      <c r="A52" s="48" t="s">
        <v>53</v>
      </c>
      <c r="B52" s="49"/>
      <c r="C52" s="15"/>
      <c r="D52" s="16">
        <v>1</v>
      </c>
      <c r="E52" s="17">
        <v>76725</v>
      </c>
      <c r="F52" s="17">
        <v>-10350</v>
      </c>
      <c r="G52" s="18">
        <f>1-(+F52/E52)</f>
        <v>1.1348973607038122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878</v>
      </c>
      <c r="E54" s="17">
        <v>46024466.53</v>
      </c>
      <c r="F54" s="17">
        <v>4712391.88</v>
      </c>
      <c r="G54" s="18">
        <f>1-(+F54/E54)</f>
        <v>0.8976111569500033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1217</v>
      </c>
      <c r="E61" s="34">
        <f>SUM(E44:E60)</f>
        <v>61683717.08</v>
      </c>
      <c r="F61" s="34">
        <f>SUM(F44:F60)</f>
        <v>5664336.109999999</v>
      </c>
      <c r="G61" s="35">
        <f>1-(+F61/E61)</f>
        <v>0.9081712909315484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6129845.109999999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4.10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10</v>
      </c>
      <c r="E9" s="17">
        <v>118656</v>
      </c>
      <c r="F9" s="17">
        <v>3343.5</v>
      </c>
      <c r="G9" s="18">
        <f>F9/E9</f>
        <v>0.028178094660194174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2570252</v>
      </c>
      <c r="F10" s="17">
        <v>386848</v>
      </c>
      <c r="G10" s="18">
        <f>F10/E10</f>
        <v>0.1505097554636666</v>
      </c>
      <c r="H10" s="19"/>
    </row>
    <row r="11" spans="1:8" ht="15.75">
      <c r="A11" s="13" t="s">
        <v>76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87</v>
      </c>
      <c r="B13" s="14"/>
      <c r="C13" s="15"/>
      <c r="D13" s="16">
        <v>2</v>
      </c>
      <c r="E13" s="17">
        <v>161578</v>
      </c>
      <c r="F13" s="17">
        <v>49052</v>
      </c>
      <c r="G13" s="18">
        <f>F13/E13</f>
        <v>0.3035809330478159</v>
      </c>
      <c r="H13" s="19"/>
    </row>
    <row r="14" spans="1:8" ht="15.75">
      <c r="A14" s="13" t="s">
        <v>88</v>
      </c>
      <c r="B14" s="14"/>
      <c r="C14" s="15"/>
      <c r="D14" s="16">
        <v>1</v>
      </c>
      <c r="E14" s="17">
        <v>56472</v>
      </c>
      <c r="F14" s="17">
        <v>12509</v>
      </c>
      <c r="G14" s="18">
        <f>F14/E14</f>
        <v>0.2215080039665675</v>
      </c>
      <c r="H14" s="19"/>
    </row>
    <row r="15" spans="1:8" ht="15.75">
      <c r="A15" s="13" t="s">
        <v>32</v>
      </c>
      <c r="B15" s="14"/>
      <c r="C15" s="15"/>
      <c r="D15" s="16">
        <v>2</v>
      </c>
      <c r="E15" s="17">
        <v>320082</v>
      </c>
      <c r="F15" s="17">
        <v>51342</v>
      </c>
      <c r="G15" s="18">
        <f>F15/E15</f>
        <v>0.16040264682175193</v>
      </c>
      <c r="H15" s="19"/>
    </row>
    <row r="16" spans="1:8" ht="15.75">
      <c r="A16" s="13" t="s">
        <v>89</v>
      </c>
      <c r="B16" s="14"/>
      <c r="C16" s="15"/>
      <c r="D16" s="16">
        <v>14</v>
      </c>
      <c r="E16" s="17">
        <v>2208466</v>
      </c>
      <c r="F16" s="17">
        <v>332579</v>
      </c>
      <c r="G16" s="18">
        <f>F16/E16</f>
        <v>0.1505927643893997</v>
      </c>
      <c r="H16" s="19"/>
    </row>
    <row r="17" spans="1:8" ht="15.75">
      <c r="A17" s="13" t="s">
        <v>19</v>
      </c>
      <c r="B17" s="14"/>
      <c r="C17" s="15"/>
      <c r="D17" s="16"/>
      <c r="E17" s="17">
        <v>0</v>
      </c>
      <c r="F17" s="17">
        <v>36180</v>
      </c>
      <c r="G17" s="18">
        <v>0</v>
      </c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1251140</v>
      </c>
      <c r="F18" s="17">
        <v>187287.5</v>
      </c>
      <c r="G18" s="18">
        <f>F18/E18</f>
        <v>0.14969347954665346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603971</v>
      </c>
      <c r="F19" s="17">
        <v>233710.5</v>
      </c>
      <c r="G19" s="18">
        <f>F19/E19</f>
        <v>0.38695649294419765</v>
      </c>
      <c r="H19" s="19"/>
    </row>
    <row r="20" spans="1:8" ht="15.75">
      <c r="A20" s="13" t="s">
        <v>18</v>
      </c>
      <c r="B20" s="14"/>
      <c r="C20" s="15"/>
      <c r="D20" s="16">
        <v>1</v>
      </c>
      <c r="E20" s="17">
        <v>112832</v>
      </c>
      <c r="F20" s="17">
        <v>38038.5</v>
      </c>
      <c r="G20" s="18">
        <f>F20/E20</f>
        <v>0.33712510635280774</v>
      </c>
      <c r="H20" s="19"/>
    </row>
    <row r="21" spans="1:8" ht="15.75">
      <c r="A21" s="13" t="s">
        <v>90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126939</v>
      </c>
      <c r="F22" s="17">
        <v>39713.75</v>
      </c>
      <c r="G22" s="18">
        <f>F22/E22</f>
        <v>0.3128569627931526</v>
      </c>
      <c r="H22" s="19"/>
    </row>
    <row r="23" spans="1:8" ht="15.75">
      <c r="A23" s="13" t="s">
        <v>25</v>
      </c>
      <c r="B23" s="14"/>
      <c r="C23" s="15"/>
      <c r="D23" s="16">
        <v>4</v>
      </c>
      <c r="E23" s="17">
        <v>1663905</v>
      </c>
      <c r="F23" s="17">
        <v>249496.5</v>
      </c>
      <c r="G23" s="18">
        <f>F23/E23</f>
        <v>0.14994636112037646</v>
      </c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227</v>
      </c>
      <c r="F24" s="17">
        <v>104.5</v>
      </c>
      <c r="G24" s="18">
        <f>F24/E24</f>
        <v>0.460352422907489</v>
      </c>
      <c r="H24" s="19"/>
    </row>
    <row r="25" spans="1:8" ht="15.75">
      <c r="A25" s="20" t="s">
        <v>27</v>
      </c>
      <c r="B25" s="14"/>
      <c r="C25" s="15"/>
      <c r="D25" s="16">
        <v>5</v>
      </c>
      <c r="E25" s="17">
        <v>574582</v>
      </c>
      <c r="F25" s="17">
        <v>133036</v>
      </c>
      <c r="G25" s="18">
        <f>F25/E25</f>
        <v>0.231535272598167</v>
      </c>
      <c r="H25" s="19"/>
    </row>
    <row r="26" spans="1:8" ht="15.75">
      <c r="A26" s="20" t="s">
        <v>28</v>
      </c>
      <c r="B26" s="14"/>
      <c r="C26" s="15"/>
      <c r="D26" s="16">
        <v>15</v>
      </c>
      <c r="E26" s="17">
        <v>223544</v>
      </c>
      <c r="F26" s="17">
        <v>223544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>
        <v>97245</v>
      </c>
      <c r="F28" s="17">
        <v>97245</v>
      </c>
      <c r="G28" s="18">
        <f aca="true" t="shared" si="0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133744</v>
      </c>
      <c r="F29" s="17">
        <v>30626.25</v>
      </c>
      <c r="G29" s="18">
        <f t="shared" si="0"/>
        <v>0.22899158093073335</v>
      </c>
      <c r="H29" s="19"/>
    </row>
    <row r="30" spans="1:8" ht="15.75">
      <c r="A30" s="21" t="s">
        <v>91</v>
      </c>
      <c r="B30" s="14"/>
      <c r="C30" s="15"/>
      <c r="D30" s="16">
        <v>1</v>
      </c>
      <c r="E30" s="17">
        <v>210354</v>
      </c>
      <c r="F30" s="17">
        <v>56773.5</v>
      </c>
      <c r="G30" s="18">
        <f t="shared" si="0"/>
        <v>0.2698950340853989</v>
      </c>
      <c r="H30" s="19"/>
    </row>
    <row r="31" spans="1:8" ht="15.75">
      <c r="A31" s="21" t="s">
        <v>92</v>
      </c>
      <c r="B31" s="14"/>
      <c r="C31" s="15"/>
      <c r="D31" s="16">
        <v>1</v>
      </c>
      <c r="E31" s="17">
        <v>151314</v>
      </c>
      <c r="F31" s="17">
        <v>9511</v>
      </c>
      <c r="G31" s="18">
        <f t="shared" si="0"/>
        <v>0.0628560476889118</v>
      </c>
      <c r="H31" s="19"/>
    </row>
    <row r="32" spans="1:8" ht="15.75">
      <c r="A32" s="21" t="s">
        <v>71</v>
      </c>
      <c r="B32" s="14"/>
      <c r="C32" s="15"/>
      <c r="D32" s="16">
        <v>2</v>
      </c>
      <c r="E32" s="17">
        <v>129904</v>
      </c>
      <c r="F32" s="17">
        <v>37810</v>
      </c>
      <c r="G32" s="18">
        <f t="shared" si="0"/>
        <v>0.2910610912673975</v>
      </c>
      <c r="H32" s="19"/>
    </row>
    <row r="33" spans="1:8" ht="15.75">
      <c r="A33" s="21" t="s">
        <v>93</v>
      </c>
      <c r="B33" s="14"/>
      <c r="C33" s="15"/>
      <c r="D33" s="16">
        <v>1</v>
      </c>
      <c r="E33" s="17">
        <v>109891</v>
      </c>
      <c r="F33" s="17">
        <v>16209.5</v>
      </c>
      <c r="G33" s="18">
        <f t="shared" si="0"/>
        <v>0.14750525520743282</v>
      </c>
      <c r="H33" s="19"/>
    </row>
    <row r="34" spans="1:8" ht="15.75">
      <c r="A34" s="21" t="s">
        <v>94</v>
      </c>
      <c r="B34" s="14"/>
      <c r="C34" s="15"/>
      <c r="D34" s="16">
        <v>1</v>
      </c>
      <c r="E34" s="17">
        <v>365858</v>
      </c>
      <c r="F34" s="17">
        <v>27062.5</v>
      </c>
      <c r="G34" s="18">
        <f t="shared" si="0"/>
        <v>0.0739699555565274</v>
      </c>
      <c r="H34" s="19"/>
    </row>
    <row r="35" spans="1:8" ht="15">
      <c r="A35" s="23" t="s">
        <v>37</v>
      </c>
      <c r="B35" s="14"/>
      <c r="C35" s="15"/>
      <c r="D35" s="24"/>
      <c r="E35" s="73">
        <v>63920</v>
      </c>
      <c r="F35" s="17">
        <v>12784</v>
      </c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74</v>
      </c>
      <c r="E39" s="34">
        <f>SUM(E9:E38)</f>
        <v>11254876</v>
      </c>
      <c r="F39" s="34">
        <f>SUM(F9:F38)</f>
        <v>2264806.5</v>
      </c>
      <c r="G39" s="35">
        <f>F39/E39</f>
        <v>0.2012289162492772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229</v>
      </c>
      <c r="E44" s="17">
        <v>17681917.7</v>
      </c>
      <c r="F44" s="17">
        <v>1043366.79</v>
      </c>
      <c r="G44" s="18">
        <f>1-(+F44/E44)</f>
        <v>0.9409924416739028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632</v>
      </c>
      <c r="E46" s="17">
        <v>34415230.05</v>
      </c>
      <c r="F46" s="17">
        <v>2293274.67</v>
      </c>
      <c r="G46" s="18">
        <f aca="true" t="shared" si="1" ref="G46:G52">1-(+F46/E46)</f>
        <v>0.9333645404471153</v>
      </c>
      <c r="H46" s="19"/>
    </row>
    <row r="47" spans="1:8" ht="15.75">
      <c r="A47" s="48" t="s">
        <v>48</v>
      </c>
      <c r="B47" s="49"/>
      <c r="C47" s="15"/>
      <c r="D47" s="16">
        <v>28</v>
      </c>
      <c r="E47" s="17">
        <v>3135141</v>
      </c>
      <c r="F47" s="17">
        <v>218457.5</v>
      </c>
      <c r="G47" s="18">
        <f t="shared" si="1"/>
        <v>0.9303197208674188</v>
      </c>
      <c r="H47" s="19"/>
    </row>
    <row r="48" spans="1:8" ht="15.75">
      <c r="A48" s="48" t="s">
        <v>49</v>
      </c>
      <c r="B48" s="49"/>
      <c r="C48" s="15"/>
      <c r="D48" s="16">
        <v>188</v>
      </c>
      <c r="E48" s="17">
        <v>19947298</v>
      </c>
      <c r="F48" s="17">
        <v>1336407.82</v>
      </c>
      <c r="G48" s="18">
        <f t="shared" si="1"/>
        <v>0.9330030653775765</v>
      </c>
      <c r="H48" s="19"/>
    </row>
    <row r="49" spans="1:8" ht="15.75">
      <c r="A49" s="48" t="s">
        <v>50</v>
      </c>
      <c r="B49" s="49"/>
      <c r="C49" s="15"/>
      <c r="D49" s="16">
        <v>8</v>
      </c>
      <c r="E49" s="17">
        <v>745042</v>
      </c>
      <c r="F49" s="17">
        <v>91857</v>
      </c>
      <c r="G49" s="18">
        <f t="shared" si="1"/>
        <v>0.876708964058402</v>
      </c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5078305</v>
      </c>
      <c r="F50" s="17">
        <v>282710</v>
      </c>
      <c r="G50" s="18">
        <f t="shared" si="1"/>
        <v>0.9443298502157709</v>
      </c>
      <c r="H50" s="19"/>
    </row>
    <row r="51" spans="1:8" ht="15.75">
      <c r="A51" s="48" t="s">
        <v>52</v>
      </c>
      <c r="B51" s="49"/>
      <c r="C51" s="15"/>
      <c r="D51" s="16">
        <v>3</v>
      </c>
      <c r="E51" s="17">
        <v>530320</v>
      </c>
      <c r="F51" s="17">
        <v>13330</v>
      </c>
      <c r="G51" s="18">
        <f t="shared" si="1"/>
        <v>0.9748642329159752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231000</v>
      </c>
      <c r="F52" s="17">
        <v>53175</v>
      </c>
      <c r="G52" s="18">
        <f t="shared" si="1"/>
        <v>0.7698051948051948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1821</v>
      </c>
      <c r="E54" s="17">
        <v>96896064.14</v>
      </c>
      <c r="F54" s="17">
        <v>11312017.42</v>
      </c>
      <c r="G54" s="18">
        <f>1-(+F54/E54)</f>
        <v>0.8832561722666479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2933</v>
      </c>
      <c r="E61" s="34">
        <f>SUM(E44:E60)</f>
        <v>178660317.89</v>
      </c>
      <c r="F61" s="34">
        <f>SUM(F44:F60)</f>
        <v>16644596.2</v>
      </c>
      <c r="G61" s="35">
        <f>1-(F61/E61)</f>
        <v>0.9068366361563961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18909402.7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63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64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4">
      <selection activeCell="D9" sqref="D9"/>
    </sheetView>
  </sheetViews>
  <sheetFormatPr defaultColWidth="8.88671875" defaultRowHeight="15"/>
  <cols>
    <col min="1" max="1" width="8.5546875" style="81" customWidth="1"/>
    <col min="2" max="2" width="13.88671875" style="81" customWidth="1"/>
    <col min="3" max="3" width="3.21484375" style="81" customWidth="1"/>
    <col min="4" max="4" width="6.77734375" style="81" customWidth="1"/>
    <col min="5" max="6" width="12.99609375" style="81" customWidth="1"/>
    <col min="7" max="7" width="10.335937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96</v>
      </c>
      <c r="E5" s="7"/>
      <c r="F5" s="8"/>
      <c r="G5" s="5"/>
      <c r="H5" s="2"/>
    </row>
    <row r="6" spans="1:8" ht="15.75" customHeight="1">
      <c r="A6" s="9" t="s">
        <v>4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 customHeight="1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 customHeight="1">
      <c r="A9" s="13" t="s">
        <v>11</v>
      </c>
      <c r="B9" s="14"/>
      <c r="C9" s="15"/>
      <c r="D9" s="16">
        <v>4</v>
      </c>
      <c r="E9" s="17">
        <v>68794</v>
      </c>
      <c r="F9" s="17">
        <v>-479</v>
      </c>
      <c r="G9" s="18">
        <f>F9/E9</f>
        <v>-0.0069628165246969215</v>
      </c>
      <c r="H9" s="19"/>
    </row>
    <row r="10" spans="1:8" ht="15.75" customHeight="1">
      <c r="A10" s="13" t="s">
        <v>12</v>
      </c>
      <c r="B10" s="14"/>
      <c r="C10" s="15"/>
      <c r="D10" s="16">
        <v>2</v>
      </c>
      <c r="E10" s="17">
        <v>139289</v>
      </c>
      <c r="F10" s="17">
        <v>20636</v>
      </c>
      <c r="G10" s="18">
        <f>F10/E10</f>
        <v>0.14815240255870887</v>
      </c>
      <c r="H10" s="19"/>
    </row>
    <row r="11" spans="1:8" ht="15.75" customHeight="1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20</v>
      </c>
      <c r="B18" s="14"/>
      <c r="C18" s="15"/>
      <c r="D18" s="16">
        <v>2</v>
      </c>
      <c r="E18" s="17">
        <v>194724</v>
      </c>
      <c r="F18" s="17">
        <v>68227</v>
      </c>
      <c r="G18" s="18">
        <f>F18/E18</f>
        <v>0.3503779708715926</v>
      </c>
      <c r="H18" s="19"/>
    </row>
    <row r="19" spans="1:8" ht="15.75" customHeight="1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 customHeight="1">
      <c r="A25" s="20" t="s">
        <v>27</v>
      </c>
      <c r="B25" s="14"/>
      <c r="C25" s="15"/>
      <c r="D25" s="16">
        <v>1</v>
      </c>
      <c r="E25" s="17">
        <v>50271</v>
      </c>
      <c r="F25" s="17">
        <v>4403</v>
      </c>
      <c r="G25" s="18">
        <f>F25/E25</f>
        <v>0.08758528774044678</v>
      </c>
      <c r="H25" s="19"/>
    </row>
    <row r="26" spans="1:8" ht="15.75" customHeight="1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31</v>
      </c>
      <c r="B29" s="14"/>
      <c r="C29" s="15"/>
      <c r="D29" s="16">
        <v>1</v>
      </c>
      <c r="E29" s="17">
        <v>52760</v>
      </c>
      <c r="F29" s="17">
        <v>17639</v>
      </c>
      <c r="G29" s="18">
        <f>F29/E29</f>
        <v>0.33432524639878697</v>
      </c>
      <c r="H29" s="19"/>
    </row>
    <row r="30" spans="1:8" ht="15.75" customHeight="1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 customHeight="1">
      <c r="A32" s="21" t="s">
        <v>71</v>
      </c>
      <c r="B32" s="14"/>
      <c r="C32" s="15"/>
      <c r="D32" s="16">
        <v>1</v>
      </c>
      <c r="E32" s="17">
        <v>77406</v>
      </c>
      <c r="F32" s="17">
        <v>18044</v>
      </c>
      <c r="G32" s="18">
        <f>F32/E32</f>
        <v>0.23310854455726945</v>
      </c>
      <c r="H32" s="19"/>
    </row>
    <row r="33" spans="1:8" ht="15.75" customHeight="1">
      <c r="A33" s="21" t="s">
        <v>100</v>
      </c>
      <c r="B33" s="14"/>
      <c r="C33" s="15"/>
      <c r="D33" s="16">
        <v>2</v>
      </c>
      <c r="E33" s="17">
        <v>285135</v>
      </c>
      <c r="F33" s="17">
        <v>71470.5</v>
      </c>
      <c r="G33" s="18">
        <f>F33/E33</f>
        <v>0.2506549529170393</v>
      </c>
      <c r="H33" s="19"/>
    </row>
    <row r="34" spans="1:8" ht="15.75" customHeight="1">
      <c r="A34" s="21" t="s">
        <v>76</v>
      </c>
      <c r="B34" s="14"/>
      <c r="C34" s="15"/>
      <c r="D34" s="16">
        <v>1</v>
      </c>
      <c r="E34" s="17">
        <v>94293</v>
      </c>
      <c r="F34" s="17">
        <v>28097</v>
      </c>
      <c r="G34" s="18">
        <f>F34/E34</f>
        <v>0.2979754594720711</v>
      </c>
      <c r="H34" s="19"/>
    </row>
    <row r="35" spans="1:8" ht="15.75" customHeight="1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40</v>
      </c>
      <c r="B39" s="31"/>
      <c r="C39" s="32"/>
      <c r="D39" s="33">
        <f>SUM(D9:D38)</f>
        <v>14</v>
      </c>
      <c r="E39" s="34">
        <f>SUM(E9:E38)</f>
        <v>962672</v>
      </c>
      <c r="F39" s="34">
        <f>SUM(F9:F38)</f>
        <v>228037.5</v>
      </c>
      <c r="G39" s="35">
        <f>F39/E39</f>
        <v>0.2368797472036166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 customHeight="1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 customHeight="1">
      <c r="A44" s="48" t="s">
        <v>45</v>
      </c>
      <c r="B44" s="49"/>
      <c r="C44" s="15"/>
      <c r="D44" s="16">
        <v>41</v>
      </c>
      <c r="E44" s="17">
        <v>2059753.5</v>
      </c>
      <c r="F44" s="17">
        <v>121883.92</v>
      </c>
      <c r="G44" s="18">
        <f>1-(+F44/E44)</f>
        <v>0.9408259677675023</v>
      </c>
      <c r="H44" s="19"/>
    </row>
    <row r="45" spans="1:8" ht="15.75" customHeight="1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47</v>
      </c>
      <c r="B46" s="49"/>
      <c r="C46" s="15"/>
      <c r="D46" s="16">
        <v>102</v>
      </c>
      <c r="E46" s="17">
        <v>4836054.75</v>
      </c>
      <c r="F46" s="17">
        <v>302720.74</v>
      </c>
      <c r="G46" s="18">
        <f>1-(+F46/E46)</f>
        <v>0.9374033679002497</v>
      </c>
      <c r="H46" s="19"/>
    </row>
    <row r="47" spans="1:8" ht="15.75" customHeight="1">
      <c r="A47" s="48" t="s">
        <v>48</v>
      </c>
      <c r="B47" s="49"/>
      <c r="C47" s="15"/>
      <c r="D47" s="16">
        <v>12</v>
      </c>
      <c r="E47" s="17">
        <v>1059654.5</v>
      </c>
      <c r="F47" s="17">
        <v>34892</v>
      </c>
      <c r="G47" s="18">
        <f>1-(+F47/E47)</f>
        <v>0.9670722862970902</v>
      </c>
      <c r="H47" s="19"/>
    </row>
    <row r="48" spans="1:8" ht="15.75" customHeight="1">
      <c r="A48" s="48" t="s">
        <v>49</v>
      </c>
      <c r="B48" s="49"/>
      <c r="C48" s="15"/>
      <c r="D48" s="16">
        <v>26</v>
      </c>
      <c r="E48" s="17">
        <v>1557391</v>
      </c>
      <c r="F48" s="17">
        <v>108006.05</v>
      </c>
      <c r="G48" s="18">
        <f>1-(+F48/E48)</f>
        <v>0.930649368077766</v>
      </c>
      <c r="H48" s="19"/>
    </row>
    <row r="49" spans="1:8" ht="15.75" customHeight="1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51</v>
      </c>
      <c r="B50" s="49"/>
      <c r="C50" s="15"/>
      <c r="D50" s="16">
        <v>6</v>
      </c>
      <c r="E50" s="17">
        <v>819865</v>
      </c>
      <c r="F50" s="17">
        <v>44406</v>
      </c>
      <c r="G50" s="18">
        <f>1-(+F50/E50)</f>
        <v>0.945837424454026</v>
      </c>
      <c r="H50" s="19"/>
    </row>
    <row r="51" spans="1:8" ht="15.75" customHeight="1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82</v>
      </c>
      <c r="B53" s="51"/>
      <c r="C53" s="15"/>
      <c r="D53" s="16">
        <v>469</v>
      </c>
      <c r="E53" s="17">
        <v>21663631.98</v>
      </c>
      <c r="F53" s="17">
        <v>2082277.04</v>
      </c>
      <c r="G53" s="18">
        <f>1-(+F53/E53)</f>
        <v>0.9038814432444952</v>
      </c>
      <c r="H53" s="19"/>
    </row>
    <row r="54" spans="1:8" ht="15.75" customHeight="1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38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59</v>
      </c>
      <c r="B60" s="31"/>
      <c r="C60" s="32"/>
      <c r="D60" s="33">
        <f>SUM(D44:D56)</f>
        <v>656</v>
      </c>
      <c r="E60" s="34">
        <f>SUM(E44:E59)</f>
        <v>31996350.73</v>
      </c>
      <c r="F60" s="34">
        <f>SUM(F44:F59)</f>
        <v>2694185.75</v>
      </c>
      <c r="G60" s="35">
        <f>1-(F60/E60)</f>
        <v>0.9157970928392808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60</v>
      </c>
      <c r="B62" s="59"/>
      <c r="C62" s="59"/>
      <c r="D62" s="78"/>
      <c r="E62" s="59"/>
      <c r="F62" s="60">
        <f>F60+F39</f>
        <v>2922223.25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1: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101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205254</v>
      </c>
      <c r="F9" s="17">
        <v>18134</v>
      </c>
      <c r="G9" s="82">
        <f aca="true" t="shared" si="0" ref="G9:G16">F9/E9</f>
        <v>0.08834906993286368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1687321</v>
      </c>
      <c r="F10" s="17">
        <v>-127523</v>
      </c>
      <c r="G10" s="82">
        <f t="shared" si="0"/>
        <v>-0.07557720196690493</v>
      </c>
      <c r="H10" s="19"/>
    </row>
    <row r="11" spans="1:8" ht="15.75">
      <c r="A11" s="13" t="s">
        <v>102</v>
      </c>
      <c r="B11" s="14"/>
      <c r="C11" s="15"/>
      <c r="D11" s="16">
        <v>1</v>
      </c>
      <c r="E11" s="17">
        <v>358000</v>
      </c>
      <c r="F11" s="17">
        <v>91742</v>
      </c>
      <c r="G11" s="82">
        <f t="shared" si="0"/>
        <v>0.25626256983240225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242835</v>
      </c>
      <c r="F12" s="17">
        <v>55465</v>
      </c>
      <c r="G12" s="82">
        <f t="shared" si="0"/>
        <v>0.228406119381473</v>
      </c>
      <c r="H12" s="19"/>
    </row>
    <row r="13" spans="1:8" ht="15.75">
      <c r="A13" s="13" t="s">
        <v>103</v>
      </c>
      <c r="B13" s="14"/>
      <c r="C13" s="15"/>
      <c r="D13" s="16">
        <v>13</v>
      </c>
      <c r="E13" s="17">
        <v>2832570</v>
      </c>
      <c r="F13" s="17">
        <v>481355</v>
      </c>
      <c r="G13" s="82">
        <f t="shared" si="0"/>
        <v>0.16993578269910364</v>
      </c>
      <c r="H13" s="19"/>
    </row>
    <row r="14" spans="1:8" ht="15.75">
      <c r="A14" s="13" t="s">
        <v>88</v>
      </c>
      <c r="B14" s="14"/>
      <c r="C14" s="15"/>
      <c r="D14" s="16">
        <v>1</v>
      </c>
      <c r="E14" s="17">
        <v>79633</v>
      </c>
      <c r="F14" s="17">
        <v>22172.5</v>
      </c>
      <c r="G14" s="82">
        <f t="shared" si="0"/>
        <v>0.27843356397473407</v>
      </c>
      <c r="H14" s="19"/>
    </row>
    <row r="15" spans="1:8" ht="15.75">
      <c r="A15" s="13" t="s">
        <v>104</v>
      </c>
      <c r="B15" s="14"/>
      <c r="C15" s="15"/>
      <c r="D15" s="16">
        <v>1</v>
      </c>
      <c r="E15" s="17">
        <v>130283</v>
      </c>
      <c r="F15" s="17">
        <v>38059</v>
      </c>
      <c r="G15" s="82">
        <f t="shared" si="0"/>
        <v>0.29212560349393246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116204</v>
      </c>
      <c r="F16" s="17">
        <v>17166</v>
      </c>
      <c r="G16" s="82">
        <f t="shared" si="0"/>
        <v>0.14772296994939932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1521693</v>
      </c>
      <c r="F18" s="17">
        <v>326716.5</v>
      </c>
      <c r="G18" s="82">
        <f>F18/E18</f>
        <v>0.21470592294240692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810826</v>
      </c>
      <c r="F19" s="17">
        <v>304270</v>
      </c>
      <c r="G19" s="82">
        <f>F19/E19</f>
        <v>0.3752593034757149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236524</v>
      </c>
      <c r="F20" s="17">
        <v>45042.5</v>
      </c>
      <c r="G20" s="82">
        <f>F20/E20</f>
        <v>0.19043522010451372</v>
      </c>
      <c r="H20" s="19"/>
    </row>
    <row r="21" spans="1:8" ht="15.75">
      <c r="A21" s="13" t="s">
        <v>105</v>
      </c>
      <c r="B21" s="14"/>
      <c r="C21" s="15"/>
      <c r="D21" s="16">
        <v>1</v>
      </c>
      <c r="E21" s="17">
        <v>6030</v>
      </c>
      <c r="F21" s="17">
        <v>5023</v>
      </c>
      <c r="G21" s="82">
        <f>F21/E21</f>
        <v>0.8330016583747927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2</v>
      </c>
      <c r="E23" s="17">
        <v>208921</v>
      </c>
      <c r="F23" s="17">
        <v>49689</v>
      </c>
      <c r="G23" s="82">
        <f>F23/E23</f>
        <v>0.2378363113329919</v>
      </c>
      <c r="H23" s="19"/>
    </row>
    <row r="24" spans="1:8" ht="15.75">
      <c r="A24" s="13" t="s">
        <v>106</v>
      </c>
      <c r="B24" s="14"/>
      <c r="C24" s="15"/>
      <c r="D24" s="16"/>
      <c r="E24" s="17">
        <v>0</v>
      </c>
      <c r="F24" s="17">
        <v>-880</v>
      </c>
      <c r="G24" s="82">
        <v>0</v>
      </c>
      <c r="H24" s="19"/>
    </row>
    <row r="25" spans="1:8" ht="15.75">
      <c r="A25" s="20" t="s">
        <v>27</v>
      </c>
      <c r="B25" s="14"/>
      <c r="C25" s="15"/>
      <c r="D25" s="16">
        <v>6</v>
      </c>
      <c r="E25" s="17">
        <v>853218</v>
      </c>
      <c r="F25" s="17">
        <v>260618.5</v>
      </c>
      <c r="G25" s="82">
        <f>F25/E25</f>
        <v>0.30545358864909083</v>
      </c>
      <c r="H25" s="19"/>
    </row>
    <row r="26" spans="1:8" ht="15.75">
      <c r="A26" s="20" t="s">
        <v>28</v>
      </c>
      <c r="B26" s="14"/>
      <c r="C26" s="15"/>
      <c r="D26" s="16">
        <v>19</v>
      </c>
      <c r="E26" s="17">
        <v>167644</v>
      </c>
      <c r="F26" s="17">
        <v>167644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85138</v>
      </c>
      <c r="F28" s="17">
        <v>-181201.1</v>
      </c>
      <c r="G28" s="82">
        <f>F28/E28</f>
        <v>-2.1283222532829056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41755</v>
      </c>
      <c r="F29" s="17">
        <v>2659.5</v>
      </c>
      <c r="G29" s="82">
        <f>F29/E29</f>
        <v>0.06369297090168842</v>
      </c>
      <c r="H29" s="19"/>
    </row>
    <row r="30" spans="1:8" ht="15.75">
      <c r="A30" s="21" t="s">
        <v>107</v>
      </c>
      <c r="B30" s="14"/>
      <c r="C30" s="15"/>
      <c r="D30" s="16">
        <v>1</v>
      </c>
      <c r="E30" s="17">
        <v>115239</v>
      </c>
      <c r="F30" s="17">
        <v>24379</v>
      </c>
      <c r="G30" s="82">
        <f>F30/E30</f>
        <v>0.21155164484245784</v>
      </c>
      <c r="H30" s="19"/>
    </row>
    <row r="31" spans="1:8" ht="15.75">
      <c r="A31" s="21" t="s">
        <v>108</v>
      </c>
      <c r="B31" s="14"/>
      <c r="C31" s="15"/>
      <c r="D31" s="16">
        <v>1</v>
      </c>
      <c r="E31" s="17">
        <v>193988</v>
      </c>
      <c r="F31" s="17">
        <v>34738</v>
      </c>
      <c r="G31" s="82">
        <f>F31/E31</f>
        <v>0.1790729323463307</v>
      </c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338606</v>
      </c>
      <c r="F33" s="17">
        <v>33943.5</v>
      </c>
      <c r="G33" s="82">
        <f>F33/E33</f>
        <v>0.10024482732142963</v>
      </c>
      <c r="H33" s="19"/>
    </row>
    <row r="34" spans="1:8" ht="15.75">
      <c r="A34" s="21" t="s">
        <v>109</v>
      </c>
      <c r="B34" s="14"/>
      <c r="C34" s="15"/>
      <c r="D34" s="16">
        <v>2</v>
      </c>
      <c r="E34" s="17">
        <v>788793</v>
      </c>
      <c r="F34" s="17">
        <v>110234</v>
      </c>
      <c r="G34" s="82">
        <f>F34/E34</f>
        <v>0.13975022597817172</v>
      </c>
      <c r="H34" s="19"/>
    </row>
    <row r="35" spans="1:8" ht="15">
      <c r="A35" s="23" t="s">
        <v>37</v>
      </c>
      <c r="B35" s="14"/>
      <c r="C35" s="15"/>
      <c r="D35" s="24"/>
      <c r="E35" s="73">
        <v>83815</v>
      </c>
      <c r="F35" s="17">
        <v>16708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72</v>
      </c>
      <c r="E39" s="34">
        <f>SUM(E9:E38)</f>
        <v>11104290</v>
      </c>
      <c r="F39" s="34">
        <f>SUM(F9:F38)</f>
        <v>1796154.9</v>
      </c>
      <c r="G39" s="84">
        <f>F39/E39</f>
        <v>0.16175324131484317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165</v>
      </c>
      <c r="E44" s="17">
        <v>21913715.4</v>
      </c>
      <c r="F44" s="17">
        <v>1253795.58</v>
      </c>
      <c r="G44" s="82">
        <f>1-(+F44/E44)</f>
        <v>0.9427848926065727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532</v>
      </c>
      <c r="E46" s="17">
        <v>54572983.25</v>
      </c>
      <c r="F46" s="17">
        <v>3106273.57</v>
      </c>
      <c r="G46" s="82">
        <f>1-(+F46/E46)</f>
        <v>0.9430803781466354</v>
      </c>
      <c r="H46" s="19"/>
    </row>
    <row r="47" spans="1:8" ht="15.75">
      <c r="A47" s="48" t="s">
        <v>48</v>
      </c>
      <c r="B47" s="49"/>
      <c r="C47" s="15"/>
      <c r="D47" s="16">
        <v>53</v>
      </c>
      <c r="E47" s="17">
        <v>7666492</v>
      </c>
      <c r="F47" s="17">
        <v>618998.73</v>
      </c>
      <c r="G47" s="82">
        <f>1-(+F47/E47)</f>
        <v>0.9192591957312419</v>
      </c>
      <c r="H47" s="19"/>
    </row>
    <row r="48" spans="1:8" ht="15.75">
      <c r="A48" s="48" t="s">
        <v>49</v>
      </c>
      <c r="B48" s="49"/>
      <c r="C48" s="15"/>
      <c r="D48" s="16">
        <v>143</v>
      </c>
      <c r="E48" s="17">
        <v>22942136</v>
      </c>
      <c r="F48" s="17">
        <v>1471020.25</v>
      </c>
      <c r="G48" s="82">
        <f>1-(+F48/E48)</f>
        <v>0.935881286293482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37</v>
      </c>
      <c r="E50" s="17">
        <v>9381513</v>
      </c>
      <c r="F50" s="17">
        <v>507706.5</v>
      </c>
      <c r="G50" s="82">
        <f>1-(+F50/E50)</f>
        <v>0.945882236692525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504030</v>
      </c>
      <c r="F51" s="17">
        <v>23750</v>
      </c>
      <c r="G51" s="82">
        <f>1-(+F51/E51)</f>
        <v>0.9528797889014543</v>
      </c>
      <c r="H51" s="19"/>
    </row>
    <row r="52" spans="1:8" ht="15.75">
      <c r="A52" s="88" t="s">
        <v>53</v>
      </c>
      <c r="B52" s="49"/>
      <c r="C52" s="15"/>
      <c r="D52" s="16">
        <v>4</v>
      </c>
      <c r="E52" s="17">
        <v>295875</v>
      </c>
      <c r="F52" s="17">
        <v>27450</v>
      </c>
      <c r="G52" s="82">
        <f>1-(+F52/E52)</f>
        <v>0.9072243346007605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105700</v>
      </c>
      <c r="F53" s="17">
        <v>7300</v>
      </c>
      <c r="G53" s="82">
        <f>1-(+F53/E53)</f>
        <v>0.9309366130558183</v>
      </c>
      <c r="H53" s="19"/>
    </row>
    <row r="54" spans="1:8" ht="15.75">
      <c r="A54" s="48" t="s">
        <v>110</v>
      </c>
      <c r="B54" s="49"/>
      <c r="C54" s="15"/>
      <c r="D54" s="16">
        <v>1804</v>
      </c>
      <c r="E54" s="17">
        <v>108679777.75</v>
      </c>
      <c r="F54" s="17">
        <v>13454531.88</v>
      </c>
      <c r="G54" s="82">
        <f>1-(+F54/E54)</f>
        <v>0.8762002264032049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59</v>
      </c>
      <c r="B61" s="31"/>
      <c r="C61" s="32"/>
      <c r="D61" s="33">
        <f>SUM(D44:D57)</f>
        <v>2744</v>
      </c>
      <c r="E61" s="34">
        <f>SUM(E44:E60)</f>
        <v>226062222.4</v>
      </c>
      <c r="F61" s="34">
        <f>SUM(F44:F60)</f>
        <v>20470826.51</v>
      </c>
      <c r="G61" s="91">
        <f>1-(+F61/E61)</f>
        <v>0.9094460529819156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22266981.41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JANUARY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112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12</v>
      </c>
      <c r="E9" s="17">
        <v>359929</v>
      </c>
      <c r="F9" s="17">
        <v>56804.5</v>
      </c>
      <c r="G9" s="82">
        <f>F9/E9</f>
        <v>0.15782140366572298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472035</v>
      </c>
      <c r="F10" s="17">
        <v>102127.5</v>
      </c>
      <c r="G10" s="82">
        <f>F10/E10</f>
        <v>0.21635577870285042</v>
      </c>
      <c r="H10" s="19"/>
    </row>
    <row r="11" spans="1:8" ht="15.75">
      <c r="A11" s="13" t="s">
        <v>113</v>
      </c>
      <c r="B11" s="14"/>
      <c r="C11" s="15"/>
      <c r="D11" s="16">
        <v>5</v>
      </c>
      <c r="E11" s="17">
        <v>638273</v>
      </c>
      <c r="F11" s="17">
        <v>79187.5</v>
      </c>
      <c r="G11" s="82">
        <f>F11/E11</f>
        <v>0.12406525107595026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158190</v>
      </c>
      <c r="F12" s="17">
        <v>43132.5</v>
      </c>
      <c r="G12" s="82">
        <f>F12/E12</f>
        <v>0.272662620898919</v>
      </c>
      <c r="H12" s="19"/>
    </row>
    <row r="13" spans="1:8" ht="15.75">
      <c r="A13" s="13" t="s">
        <v>103</v>
      </c>
      <c r="B13" s="14"/>
      <c r="C13" s="15"/>
      <c r="D13" s="16">
        <v>7</v>
      </c>
      <c r="E13" s="17">
        <v>2071796</v>
      </c>
      <c r="F13" s="17">
        <v>366794.5</v>
      </c>
      <c r="G13" s="82">
        <f>F13/E13</f>
        <v>0.17704180334357245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114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648992</v>
      </c>
      <c r="F18" s="17">
        <v>90531</v>
      </c>
      <c r="G18" s="82">
        <f>F18/E18</f>
        <v>0.13949478576007102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298956</v>
      </c>
      <c r="F19" s="17">
        <v>150865.5</v>
      </c>
      <c r="G19" s="82">
        <f>F19/E19</f>
        <v>0.5046411512061976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186037</v>
      </c>
      <c r="F20" s="17">
        <v>41369.5</v>
      </c>
      <c r="G20" s="82">
        <f>F20/E20</f>
        <v>0.22237243129054973</v>
      </c>
      <c r="H20" s="19"/>
    </row>
    <row r="21" spans="1:8" ht="15.75">
      <c r="A21" s="13" t="s">
        <v>77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169370</v>
      </c>
      <c r="F22" s="17">
        <v>47896</v>
      </c>
      <c r="G22" s="82">
        <f>F22/E22</f>
        <v>0.2827891598275964</v>
      </c>
      <c r="H22" s="19"/>
    </row>
    <row r="23" spans="1:8" ht="15.75">
      <c r="A23" s="13" t="s">
        <v>115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648903</v>
      </c>
      <c r="F25" s="17">
        <v>155019</v>
      </c>
      <c r="G25" s="82">
        <f>F25/E25</f>
        <v>0.23889394871036196</v>
      </c>
      <c r="H25" s="19"/>
    </row>
    <row r="26" spans="1:8" ht="15.75">
      <c r="A26" s="20" t="s">
        <v>28</v>
      </c>
      <c r="B26" s="14"/>
      <c r="C26" s="15"/>
      <c r="D26" s="16">
        <v>10</v>
      </c>
      <c r="E26" s="17">
        <v>190524</v>
      </c>
      <c r="F26" s="17">
        <v>190524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35185</v>
      </c>
      <c r="F28" s="17">
        <v>35185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319588</v>
      </c>
      <c r="F29" s="17">
        <v>85295.5</v>
      </c>
      <c r="G29" s="82">
        <f>F29/E29</f>
        <v>0.26689206102857427</v>
      </c>
      <c r="H29" s="19"/>
    </row>
    <row r="30" spans="1:8" ht="15.75">
      <c r="A30" s="21" t="s">
        <v>91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116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238590</v>
      </c>
      <c r="F32" s="17">
        <v>87103.5</v>
      </c>
      <c r="G32" s="82">
        <f>F32/E32</f>
        <v>0.36507607192254493</v>
      </c>
      <c r="H32" s="19"/>
    </row>
    <row r="33" spans="1:8" ht="15.75">
      <c r="A33" s="21" t="s">
        <v>36</v>
      </c>
      <c r="B33" s="14"/>
      <c r="C33" s="15"/>
      <c r="D33" s="16">
        <v>1</v>
      </c>
      <c r="E33" s="17">
        <v>263984</v>
      </c>
      <c r="F33" s="17">
        <v>77454.5</v>
      </c>
      <c r="G33" s="82">
        <f>F33/E33</f>
        <v>0.29340603975998547</v>
      </c>
      <c r="H33" s="19"/>
    </row>
    <row r="34" spans="1:8" ht="15.75">
      <c r="A34" s="21" t="s">
        <v>109</v>
      </c>
      <c r="B34" s="14"/>
      <c r="C34" s="15"/>
      <c r="D34" s="16">
        <v>3</v>
      </c>
      <c r="E34" s="17">
        <v>1182523</v>
      </c>
      <c r="F34" s="17">
        <v>235870.5</v>
      </c>
      <c r="G34" s="82">
        <f>F34/E34</f>
        <v>0.19946377364330334</v>
      </c>
      <c r="H34" s="19"/>
    </row>
    <row r="35" spans="1:8" ht="15">
      <c r="A35" s="23" t="s">
        <v>37</v>
      </c>
      <c r="B35" s="14"/>
      <c r="C35" s="15"/>
      <c r="D35" s="24"/>
      <c r="E35" s="73">
        <f>37730+13360</f>
        <v>51090</v>
      </c>
      <c r="F35" s="17">
        <f>7546+668</f>
        <v>8214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55</v>
      </c>
      <c r="E39" s="34">
        <f>SUM(E9:E38)</f>
        <v>7933965</v>
      </c>
      <c r="F39" s="34">
        <f>SUM(F9:F38)</f>
        <v>1853374.5</v>
      </c>
      <c r="G39" s="84">
        <f>F39/E39</f>
        <v>0.23360003478714614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105</v>
      </c>
      <c r="E44" s="17">
        <v>17147317.1</v>
      </c>
      <c r="F44" s="17">
        <v>1185138.39</v>
      </c>
      <c r="G44" s="82">
        <f>1-(+F44/E44)</f>
        <v>0.9308849085201789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211</v>
      </c>
      <c r="E46" s="17">
        <v>23015600.25</v>
      </c>
      <c r="F46" s="17">
        <v>1342093.93</v>
      </c>
      <c r="G46" s="82">
        <f>1-(+F46/E46)</f>
        <v>0.941687641624728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99</v>
      </c>
      <c r="E48" s="17">
        <v>13367326.5</v>
      </c>
      <c r="F48" s="17">
        <v>826291.51</v>
      </c>
      <c r="G48" s="82">
        <f>1-(+F48/E48)</f>
        <v>0.9381857314549772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1508775</v>
      </c>
      <c r="F50" s="17">
        <v>89940</v>
      </c>
      <c r="G50" s="82">
        <f>1-(+F50/E50)</f>
        <v>0.9403887259531739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241290</v>
      </c>
      <c r="F51" s="17">
        <v>20360</v>
      </c>
      <c r="G51" s="82">
        <f>1-(+F51/E51)</f>
        <v>0.9156202080484065</v>
      </c>
      <c r="H51" s="19"/>
    </row>
    <row r="52" spans="1:8" ht="15.75">
      <c r="A52" s="88" t="s">
        <v>53</v>
      </c>
      <c r="B52" s="49"/>
      <c r="C52" s="15"/>
      <c r="D52" s="16">
        <v>2</v>
      </c>
      <c r="E52" s="17">
        <v>180650</v>
      </c>
      <c r="F52" s="17">
        <v>38600</v>
      </c>
      <c r="G52" s="82">
        <f>1-(+F52/E52)</f>
        <v>0.786327151951287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127400</v>
      </c>
      <c r="F53" s="17">
        <v>-7300</v>
      </c>
      <c r="G53" s="82">
        <f>1-(+F53/E53)</f>
        <v>1.0572998430141287</v>
      </c>
      <c r="H53" s="19"/>
    </row>
    <row r="54" spans="1:8" ht="15.75">
      <c r="A54" s="48" t="s">
        <v>110</v>
      </c>
      <c r="B54" s="49"/>
      <c r="C54" s="15"/>
      <c r="D54" s="16">
        <v>1553</v>
      </c>
      <c r="E54" s="17">
        <v>85204722.06</v>
      </c>
      <c r="F54" s="17">
        <v>9086055.23</v>
      </c>
      <c r="G54" s="82">
        <f>1-(+F54/E54)</f>
        <v>0.893362069491856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117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1995</v>
      </c>
      <c r="E62" s="34">
        <f>SUM(E44:E61)</f>
        <v>140793080.91</v>
      </c>
      <c r="F62" s="34">
        <f>SUM(F44:F61)</f>
        <v>12581179.06</v>
      </c>
      <c r="G62" s="91">
        <f>1-(+F62/E62)</f>
        <v>0.9106406438534977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14434553.56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2014-06-20T19:25:30Z</dcterms:created>
  <dcterms:modified xsi:type="dcterms:W3CDTF">2014-06-20T19:25:30Z</dcterms:modified>
  <cp:category/>
  <cp:version/>
  <cp:contentType/>
  <cp:contentStatus/>
</cp:coreProperties>
</file>