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<sst xmlns="http://schemas.openxmlformats.org/spreadsheetml/2006/main" count="862" uniqueCount="132">
  <si>
    <t>MISSOURI GAMING COMMISSION</t>
  </si>
  <si>
    <t>DETAIL GAMING STATS - PUBLIC REPORT</t>
  </si>
  <si>
    <t>MONTH ENDED:      FEBRUARY 2011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</si>
  <si>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</si>
  <si>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</si>
  <si>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</si>
  <si>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</si>
  <si>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</si>
  <si>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</si>
  <si>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</si>
  <si>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</si>
  <si>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</si>
  <si>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</si>
  <si>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</si>
  <si>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</si>
  <si>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</si>
  <si>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</si>
  <si>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</si>
  <si>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</si>
  <si>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</si>
  <si>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</si>
  <si>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</si>
  <si>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</si>
  <si>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</si>
  <si>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</si>
  <si>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</si>
  <si>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</si>
  <si>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</si>
  <si>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</si>
  <si>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</si>
  <si>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</si>
  <si>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</si>
  <si>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</si>
  <si>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</si>
  <si>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</si>
  <si>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</si>
  <si>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</si>
  <si>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</si>
  <si>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</si>
  <si>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</si>
  <si>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</si>
  <si>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</si>
  <si>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</si>
  <si>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</si>
  <si>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</si>
  <si>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</si>
  <si>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</si>
  <si>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</si>
  <si>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</si>
  <si>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</si>
  <si>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</si>
  <si>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</si>
  <si>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</si>
  <si>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</si>
  <si>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</si>
  <si>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</si>
  <si>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</si>
  <si>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</si>
  <si>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</si>
  <si>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</si>
  <si>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</si>
  <si>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</si>
  <si>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</si>
  <si>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</si>
  <si>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</si>
  <si>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</si>
  <si>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</si>
  <si>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</si>
  <si>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</si>
  <si>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</si>
  <si>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</si>
  <si>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</si>
  <si>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</si>
  <si>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</si>
  <si>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</si>
  <si>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</si>
  <si>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</si>
  <si>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</si>
  <si>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</si>
  <si>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</si>
  <si>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</si>
  <si>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</si>
  <si>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</si>
  <si>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</si>
  <si>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</si>
  <si>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</si>
  <si>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</si>
  <si>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Emperor Challenge Paigow</t>
  </si>
  <si>
    <t xml:space="preserve">   Three Card Split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</si>
  <si>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</si>
  <si>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</si>
  <si>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</si>
  <si>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</si>
  <si>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</si>
  <si>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</si>
  <si>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</si>
  <si>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</si>
  <si>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</si>
  <si>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</si>
  <si>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</si>
  <si>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 xml:space="preserve">   21 plus 3</t>
  </si>
  <si>
    <t>BOAT:     ST. CHARLES</t>
  </si>
  <si>
    <t xml:space="preserve">   Three Card Progressive</t>
  </si>
  <si>
    <t xml:space="preserve">   Blackjack plus 3</t>
  </si>
  <si>
    <t xml:space="preserve">   Double Back Jack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</si>
  <si>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</si>
  <si>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</si>
  <si>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</si>
  <si>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</si>
  <si>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</si>
  <si>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</si>
  <si>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</si>
  <si>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</si>
  <si>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Perfect Pairs Blackjack</t>
  </si>
  <si>
    <t xml:space="preserve">   Blackjack Royal Match</t>
  </si>
  <si>
    <t xml:space="preserve">   Emperor Challenge Pai Gow</t>
  </si>
  <si>
    <t xml:space="preserve">   Let It Ride 3 Card Bonus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</si>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</sst>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Continuous"/>
    </xf>
    <xf numFmtId="0" fontId="7" fillId="0" borderId="10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horizontal="center"/>
      <protection locked="0"/>
    </xf>
    <xf numFmtId="40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0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164" fontId="9" fillId="34" borderId="10" xfId="0" applyNumberFormat="1" applyFont="1" applyFill="1" applyBorder="1" applyAlignment="1" applyProtection="1">
      <alignment/>
      <protection locked="0"/>
    </xf>
    <xf numFmtId="0" fontId="11" fillId="34" borderId="10" xfId="0" applyNumberFormat="1" applyFont="1" applyFill="1" applyBorder="1" applyAlignment="1">
      <alignment/>
    </xf>
    <xf numFmtId="0" fontId="9" fillId="34" borderId="11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Continuous"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3" borderId="10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0" fontId="9" fillId="33" borderId="10" xfId="0" applyNumberFormat="1" applyFont="1" applyFill="1" applyBorder="1" applyAlignment="1" applyProtection="1">
      <alignment/>
      <protection locked="0"/>
    </xf>
    <xf numFmtId="4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9" fillId="0" borderId="13" xfId="0" applyNumberFormat="1" applyFont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Continuous"/>
    </xf>
    <xf numFmtId="0" fontId="7" fillId="33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Continuous"/>
    </xf>
    <xf numFmtId="8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164" fontId="12" fillId="0" borderId="16" xfId="0" applyNumberFormat="1" applyFont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40" fontId="9" fillId="0" borderId="15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8" fillId="35" borderId="2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A9" sqref="A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17</v>
      </c>
      <c r="E9" s="17">
        <v>1322699</v>
      </c>
      <c r="F9" s="17">
        <v>182692.5</v>
      </c>
      <c r="G9" s="18">
        <f>F9/E9</f>
        <v>0.13812099351401944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1145160</v>
      </c>
      <c r="F10" s="17">
        <v>119524.5</v>
      </c>
      <c r="G10" s="18">
        <f>F10/E10</f>
        <v>0.10437362464633763</v>
      </c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>
        <v>1</v>
      </c>
      <c r="E14" s="17">
        <v>157839</v>
      </c>
      <c r="F14" s="17">
        <v>47042</v>
      </c>
      <c r="G14" s="18">
        <f>F14/E14</f>
        <v>0.29803787403620147</v>
      </c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253926</v>
      </c>
      <c r="F17" s="17">
        <v>61683.96</v>
      </c>
      <c r="G17" s="18">
        <f>F17/E17</f>
        <v>0.24292100848278633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907119</v>
      </c>
      <c r="F18" s="17">
        <v>87358.5</v>
      </c>
      <c r="G18" s="18">
        <f>F18/E18</f>
        <v>0.09630324136083579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>
        <v>1</v>
      </c>
      <c r="E20" s="17">
        <v>421848</v>
      </c>
      <c r="F20" s="17">
        <v>147936</v>
      </c>
      <c r="G20" s="18">
        <f>F20/E20</f>
        <v>0.35068555498663023</v>
      </c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196309</v>
      </c>
      <c r="F22" s="17">
        <v>53261.5</v>
      </c>
      <c r="G22" s="18">
        <f>F22/E22</f>
        <v>0.27131461114875016</v>
      </c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285752</v>
      </c>
      <c r="F24" s="17">
        <v>102277</v>
      </c>
      <c r="G24" s="18">
        <f>F24/E24</f>
        <v>0.35792225426243734</v>
      </c>
      <c r="H24" s="19"/>
    </row>
    <row r="25" spans="1:8" ht="15.75">
      <c r="A25" s="20" t="s">
        <v>27</v>
      </c>
      <c r="B25" s="14"/>
      <c r="C25" s="15"/>
      <c r="D25" s="16">
        <v>3</v>
      </c>
      <c r="E25" s="17">
        <v>533510</v>
      </c>
      <c r="F25" s="17">
        <v>152752</v>
      </c>
      <c r="G25" s="18">
        <f>F25/E25</f>
        <v>0.2863151581038781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22">
        <v>210959</v>
      </c>
      <c r="F29" s="22">
        <v>31375</v>
      </c>
      <c r="G29" s="18">
        <f>F29/E29</f>
        <v>0.14872558174811218</v>
      </c>
      <c r="H29" s="19"/>
    </row>
    <row r="30" spans="1:8" ht="15.75">
      <c r="A30" s="21" t="s">
        <v>32</v>
      </c>
      <c r="B30" s="14"/>
      <c r="C30" s="15"/>
      <c r="D30" s="16">
        <v>1</v>
      </c>
      <c r="E30" s="22">
        <v>201460</v>
      </c>
      <c r="F30" s="22">
        <v>80349.5</v>
      </c>
      <c r="G30" s="18">
        <f>F30/E30</f>
        <v>0.3988359972202919</v>
      </c>
      <c r="H30" s="19"/>
    </row>
    <row r="31" spans="1:8" ht="15.75">
      <c r="A31" s="21" t="s">
        <v>33</v>
      </c>
      <c r="B31" s="14"/>
      <c r="C31" s="15"/>
      <c r="D31" s="16">
        <v>5</v>
      </c>
      <c r="E31" s="22">
        <v>1494216</v>
      </c>
      <c r="F31" s="22">
        <v>270677</v>
      </c>
      <c r="G31" s="18">
        <f>F31/E31</f>
        <v>0.1811498471439203</v>
      </c>
      <c r="H31" s="19"/>
    </row>
    <row r="32" spans="1:8" ht="15.75">
      <c r="A32" s="21" t="s">
        <v>34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35</v>
      </c>
      <c r="B33" s="14"/>
      <c r="C33" s="15"/>
      <c r="D33" s="16"/>
      <c r="E33" s="22"/>
      <c r="F33" s="22"/>
      <c r="G33" s="18"/>
      <c r="H33" s="19"/>
    </row>
    <row r="34" spans="1:8" ht="15.75">
      <c r="A34" s="21" t="s">
        <v>36</v>
      </c>
      <c r="B34" s="14"/>
      <c r="C34" s="15"/>
      <c r="D34" s="16">
        <v>1</v>
      </c>
      <c r="E34" s="22">
        <v>187688</v>
      </c>
      <c r="F34" s="22">
        <v>40037.5</v>
      </c>
      <c r="G34" s="18">
        <f>F34/E34</f>
        <v>0.21331944503644346</v>
      </c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39</v>
      </c>
      <c r="E39" s="34">
        <f>SUM(E9:E38)</f>
        <v>7318485</v>
      </c>
      <c r="F39" s="34">
        <f>SUM(F9:F38)</f>
        <v>1376966.96</v>
      </c>
      <c r="G39" s="35">
        <f>F39/E39</f>
        <v>0.18814918114883067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102</v>
      </c>
      <c r="E44" s="17">
        <v>11671692.65</v>
      </c>
      <c r="F44" s="17">
        <v>838096.39</v>
      </c>
      <c r="G44" s="18">
        <f>1-(+F44/E44)</f>
        <v>0.9281941004503746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345</v>
      </c>
      <c r="E46" s="17">
        <v>24563742.25</v>
      </c>
      <c r="F46" s="17">
        <v>1687575.36</v>
      </c>
      <c r="G46" s="18">
        <f>1-(+F46/E46)</f>
        <v>0.9312981164341928</v>
      </c>
      <c r="H46" s="19"/>
    </row>
    <row r="47" spans="1:8" ht="15.75">
      <c r="A47" s="48" t="s">
        <v>48</v>
      </c>
      <c r="B47" s="49"/>
      <c r="C47" s="15"/>
      <c r="D47" s="16">
        <v>11</v>
      </c>
      <c r="E47" s="17">
        <v>613359.5</v>
      </c>
      <c r="F47" s="17">
        <v>34466.5</v>
      </c>
      <c r="G47" s="18">
        <f>1-(+F47/E47)</f>
        <v>0.9438070169288973</v>
      </c>
      <c r="H47" s="19"/>
    </row>
    <row r="48" spans="1:8" ht="15.75">
      <c r="A48" s="48" t="s">
        <v>49</v>
      </c>
      <c r="B48" s="49"/>
      <c r="C48" s="15"/>
      <c r="D48" s="16">
        <v>158</v>
      </c>
      <c r="E48" s="17">
        <v>17409704.08</v>
      </c>
      <c r="F48" s="17">
        <v>1013949.29</v>
      </c>
      <c r="G48" s="18">
        <f>1-(+F48/E48)</f>
        <v>0.9417595333418212</v>
      </c>
      <c r="H48" s="19"/>
    </row>
    <row r="49" spans="1:8" ht="15.75">
      <c r="A49" s="48" t="s">
        <v>50</v>
      </c>
      <c r="B49" s="49"/>
      <c r="C49" s="15"/>
      <c r="D49" s="16">
        <v>18</v>
      </c>
      <c r="E49" s="17">
        <v>2806302</v>
      </c>
      <c r="F49" s="17">
        <v>223630</v>
      </c>
      <c r="G49" s="18">
        <f>1-(+F49/E49)</f>
        <v>0.9203114989049646</v>
      </c>
      <c r="H49" s="19"/>
    </row>
    <row r="50" spans="1:8" ht="15.75">
      <c r="A50" s="48" t="s">
        <v>51</v>
      </c>
      <c r="B50" s="49"/>
      <c r="C50" s="15"/>
      <c r="D50" s="16">
        <v>11</v>
      </c>
      <c r="E50" s="17">
        <v>2939780</v>
      </c>
      <c r="F50" s="17">
        <v>202047.86</v>
      </c>
      <c r="G50" s="18">
        <f>1-(+F50/E50)</f>
        <v>0.9312710951159611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1285</v>
      </c>
      <c r="E53" s="17">
        <v>95042777.9</v>
      </c>
      <c r="F53" s="17">
        <v>10566925.76</v>
      </c>
      <c r="G53" s="18">
        <f>1-(+F53/E53)</f>
        <v>0.8888192665084129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39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1930</v>
      </c>
      <c r="E60" s="34">
        <f>SUM(E44:E59)</f>
        <v>155047358.38</v>
      </c>
      <c r="F60" s="34">
        <f>SUM(F44:F59)</f>
        <v>14566691.16</v>
      </c>
      <c r="G60" s="35">
        <f>1-(+F60/E60)</f>
        <v>0.9060500526277976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60</v>
      </c>
      <c r="B62" s="59"/>
      <c r="C62" s="59"/>
      <c r="D62" s="59"/>
      <c r="E62" s="59"/>
      <c r="F62" s="60">
        <f>F60+F39</f>
        <v>15943658.120000001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119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19</v>
      </c>
      <c r="E9" s="17">
        <v>1909104</v>
      </c>
      <c r="F9" s="17">
        <v>182611</v>
      </c>
      <c r="G9" s="82">
        <f>F9/E9</f>
        <v>0.09565272504798063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1049976</v>
      </c>
      <c r="F10" s="17">
        <v>191049</v>
      </c>
      <c r="G10" s="82">
        <f>F10/E10</f>
        <v>0.181955587556287</v>
      </c>
      <c r="H10" s="19"/>
    </row>
    <row r="11" spans="1:8" ht="15.75">
      <c r="A11" s="13" t="s">
        <v>113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103</v>
      </c>
      <c r="B13" s="14"/>
      <c r="C13" s="15"/>
      <c r="D13" s="16">
        <v>10</v>
      </c>
      <c r="E13" s="17">
        <v>2603872</v>
      </c>
      <c r="F13" s="17">
        <v>382738</v>
      </c>
      <c r="G13" s="82">
        <f>F13/E13</f>
        <v>0.14698802398889038</v>
      </c>
      <c r="H13" s="19"/>
    </row>
    <row r="14" spans="1:8" ht="15.75">
      <c r="A14" s="13" t="s">
        <v>114</v>
      </c>
      <c r="B14" s="14"/>
      <c r="C14" s="15"/>
      <c r="D14" s="16">
        <v>3</v>
      </c>
      <c r="E14" s="17">
        <v>197848</v>
      </c>
      <c r="F14" s="17">
        <v>47112.5</v>
      </c>
      <c r="G14" s="82">
        <f>F14/E14</f>
        <v>0.23812472200881485</v>
      </c>
      <c r="H14" s="19"/>
    </row>
    <row r="15" spans="1:8" ht="15.75">
      <c r="A15" s="13" t="s">
        <v>115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22316</v>
      </c>
      <c r="F17" s="17">
        <v>7291.5</v>
      </c>
      <c r="G17" s="82">
        <f>F17/E17</f>
        <v>0.3267386628428034</v>
      </c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870634</v>
      </c>
      <c r="F18" s="17">
        <v>158582</v>
      </c>
      <c r="G18" s="82">
        <f>F18/E18</f>
        <v>0.18214542505806114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673318</v>
      </c>
      <c r="F19" s="17">
        <v>265932</v>
      </c>
      <c r="G19" s="82">
        <f>F19/E19</f>
        <v>0.3949575089333717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148820</v>
      </c>
      <c r="F20" s="17">
        <v>46785</v>
      </c>
      <c r="G20" s="82">
        <f>F20/E20</f>
        <v>0.31437306813600324</v>
      </c>
      <c r="H20" s="19"/>
    </row>
    <row r="21" spans="1:8" ht="15.75">
      <c r="A21" s="13" t="s">
        <v>77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149689</v>
      </c>
      <c r="F22" s="17">
        <v>36993</v>
      </c>
      <c r="G22" s="82">
        <f>F22/E22</f>
        <v>0.2471323878174081</v>
      </c>
      <c r="H22" s="19"/>
    </row>
    <row r="23" spans="1:8" ht="15.75">
      <c r="A23" s="13" t="s">
        <v>116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1</v>
      </c>
      <c r="E24" s="17">
        <v>13520</v>
      </c>
      <c r="F24" s="17">
        <v>-22681.5</v>
      </c>
      <c r="G24" s="82">
        <f>F24/E24</f>
        <v>-1.6776257396449703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781574</v>
      </c>
      <c r="F25" s="17">
        <v>197538</v>
      </c>
      <c r="G25" s="82">
        <f>F25/E25</f>
        <v>0.2527438220821061</v>
      </c>
      <c r="H25" s="19"/>
    </row>
    <row r="26" spans="1:8" ht="15.75">
      <c r="A26" s="20" t="s">
        <v>28</v>
      </c>
      <c r="B26" s="14"/>
      <c r="C26" s="15"/>
      <c r="D26" s="16">
        <v>13</v>
      </c>
      <c r="E26" s="17">
        <v>311208.5</v>
      </c>
      <c r="F26" s="17">
        <v>311208.5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45775</v>
      </c>
      <c r="F28" s="17">
        <v>45775</v>
      </c>
      <c r="G28" s="82">
        <f aca="true" t="shared" si="0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334880</v>
      </c>
      <c r="F29" s="17">
        <v>111743.5</v>
      </c>
      <c r="G29" s="82">
        <f t="shared" si="0"/>
        <v>0.33368221452460584</v>
      </c>
      <c r="H29" s="19"/>
    </row>
    <row r="30" spans="1:8" ht="15.75">
      <c r="A30" s="21" t="s">
        <v>91</v>
      </c>
      <c r="B30" s="14"/>
      <c r="C30" s="15"/>
      <c r="D30" s="16">
        <v>1</v>
      </c>
      <c r="E30" s="17">
        <v>116706</v>
      </c>
      <c r="F30" s="17">
        <v>12151.5</v>
      </c>
      <c r="G30" s="82">
        <f t="shared" si="0"/>
        <v>0.10412061076551334</v>
      </c>
      <c r="H30" s="19"/>
    </row>
    <row r="31" spans="1:8" ht="15.75">
      <c r="A31" s="21" t="s">
        <v>117</v>
      </c>
      <c r="B31" s="14"/>
      <c r="C31" s="15"/>
      <c r="D31" s="16">
        <v>1</v>
      </c>
      <c r="E31" s="17">
        <v>125280</v>
      </c>
      <c r="F31" s="17">
        <v>24746.5</v>
      </c>
      <c r="G31" s="82">
        <f t="shared" si="0"/>
        <v>0.197529533844189</v>
      </c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110557</v>
      </c>
      <c r="F32" s="17">
        <v>41938</v>
      </c>
      <c r="G32" s="82">
        <f t="shared" si="0"/>
        <v>0.37933373734815523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360969</v>
      </c>
      <c r="F33" s="17">
        <v>138487</v>
      </c>
      <c r="G33" s="82">
        <f t="shared" si="0"/>
        <v>0.38365344392454753</v>
      </c>
      <c r="H33" s="19"/>
    </row>
    <row r="34" spans="1:8" ht="15.75">
      <c r="A34" s="21" t="s">
        <v>109</v>
      </c>
      <c r="B34" s="14"/>
      <c r="C34" s="15"/>
      <c r="D34" s="16">
        <v>2</v>
      </c>
      <c r="E34" s="17">
        <v>929942</v>
      </c>
      <c r="F34" s="17">
        <v>150020.5</v>
      </c>
      <c r="G34" s="82">
        <f t="shared" si="0"/>
        <v>0.161322426559936</v>
      </c>
      <c r="H34" s="19"/>
    </row>
    <row r="35" spans="1:8" ht="15">
      <c r="A35" s="23" t="s">
        <v>37</v>
      </c>
      <c r="B35" s="14"/>
      <c r="C35" s="15"/>
      <c r="D35" s="24"/>
      <c r="E35" s="73">
        <v>32795</v>
      </c>
      <c r="F35" s="17">
        <v>6559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69</v>
      </c>
      <c r="E39" s="34">
        <f>SUM(E9:E38)</f>
        <v>10788783.5</v>
      </c>
      <c r="F39" s="34">
        <f>SUM(F9:F38)</f>
        <v>2336580</v>
      </c>
      <c r="G39" s="84">
        <f>F39/E39</f>
        <v>0.21657492709905615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94</v>
      </c>
      <c r="E44" s="17">
        <v>9094405.8</v>
      </c>
      <c r="F44" s="17">
        <v>444788.2</v>
      </c>
      <c r="G44" s="82">
        <f>1-(+F44/E44)</f>
        <v>0.951092109833058</v>
      </c>
      <c r="H44" s="19"/>
    </row>
    <row r="45" spans="1:8" ht="15.75">
      <c r="A45" s="48" t="s">
        <v>46</v>
      </c>
      <c r="B45" s="49"/>
      <c r="C45" s="15"/>
      <c r="D45" s="16">
        <v>3</v>
      </c>
      <c r="E45" s="17">
        <v>320061.4</v>
      </c>
      <c r="F45" s="17">
        <v>14066.36</v>
      </c>
      <c r="G45" s="82">
        <f>1-(+F45/E45)</f>
        <v>0.9560510577033032</v>
      </c>
      <c r="H45" s="19"/>
    </row>
    <row r="46" spans="1:8" ht="15.75">
      <c r="A46" s="48" t="s">
        <v>47</v>
      </c>
      <c r="B46" s="49"/>
      <c r="C46" s="15"/>
      <c r="D46" s="16">
        <v>296</v>
      </c>
      <c r="E46" s="17">
        <v>21284377.5</v>
      </c>
      <c r="F46" s="17">
        <v>1359759.93</v>
      </c>
      <c r="G46" s="82">
        <f>1-(+F46/E46)</f>
        <v>0.9361146488780328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121</v>
      </c>
      <c r="E48" s="17">
        <v>9727340</v>
      </c>
      <c r="F48" s="17">
        <v>671711</v>
      </c>
      <c r="G48" s="82">
        <f aca="true" t="shared" si="1" ref="G48:G54">1-(+F48/E48)</f>
        <v>0.9309460757000372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858037</v>
      </c>
      <c r="F49" s="17">
        <v>59657</v>
      </c>
      <c r="G49" s="82">
        <f t="shared" si="1"/>
        <v>0.9304726952334224</v>
      </c>
      <c r="H49" s="19"/>
    </row>
    <row r="50" spans="1:8" ht="15.75">
      <c r="A50" s="48" t="s">
        <v>51</v>
      </c>
      <c r="B50" s="49"/>
      <c r="C50" s="15"/>
      <c r="D50" s="16">
        <v>25</v>
      </c>
      <c r="E50" s="17">
        <v>2216275</v>
      </c>
      <c r="F50" s="17">
        <v>182056</v>
      </c>
      <c r="G50" s="82">
        <f t="shared" si="1"/>
        <v>0.9178549593349201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666640</v>
      </c>
      <c r="F51" s="17">
        <v>44950</v>
      </c>
      <c r="G51" s="82">
        <f t="shared" si="1"/>
        <v>0.9325723028921157</v>
      </c>
      <c r="H51" s="19"/>
    </row>
    <row r="52" spans="1:8" ht="15.75">
      <c r="A52" s="88" t="s">
        <v>53</v>
      </c>
      <c r="B52" s="49"/>
      <c r="C52" s="15"/>
      <c r="D52" s="16">
        <v>8</v>
      </c>
      <c r="E52" s="17">
        <v>279175</v>
      </c>
      <c r="F52" s="17">
        <v>21175</v>
      </c>
      <c r="G52" s="82">
        <f t="shared" si="1"/>
        <v>0.9241515178651384</v>
      </c>
      <c r="H52" s="19"/>
    </row>
    <row r="53" spans="1:8" ht="15.75">
      <c r="A53" s="89" t="s">
        <v>81</v>
      </c>
      <c r="B53" s="49"/>
      <c r="C53" s="15"/>
      <c r="D53" s="16">
        <v>3</v>
      </c>
      <c r="E53" s="17">
        <v>99100</v>
      </c>
      <c r="F53" s="17">
        <v>4125</v>
      </c>
      <c r="G53" s="82">
        <f t="shared" si="1"/>
        <v>0.9583753784056509</v>
      </c>
      <c r="H53" s="19"/>
    </row>
    <row r="54" spans="1:8" ht="15.75">
      <c r="A54" s="48" t="s">
        <v>110</v>
      </c>
      <c r="B54" s="49"/>
      <c r="C54" s="15"/>
      <c r="D54" s="16">
        <v>1454</v>
      </c>
      <c r="E54" s="17">
        <v>97538390.62</v>
      </c>
      <c r="F54" s="17">
        <v>10488145.42</v>
      </c>
      <c r="G54" s="82">
        <f t="shared" si="1"/>
        <v>0.8924716170388665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118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2014</v>
      </c>
      <c r="E62" s="34">
        <f>SUM(E44:E61)</f>
        <v>142083802.32</v>
      </c>
      <c r="F62" s="34">
        <f>SUM(F44:F61)</f>
        <v>13290433.91</v>
      </c>
      <c r="G62" s="91">
        <f>1-(+F62/E62)</f>
        <v>0.9064605979500225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15627013.91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120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344969</v>
      </c>
      <c r="F9" s="17">
        <v>93499.5</v>
      </c>
      <c r="G9" s="82">
        <f>F9/E9</f>
        <v>0.2710373975632593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427121</v>
      </c>
      <c r="F10" s="17">
        <v>55596.5</v>
      </c>
      <c r="G10" s="82">
        <f>F10/E10</f>
        <v>0.1301656907527375</v>
      </c>
      <c r="H10" s="19"/>
    </row>
    <row r="11" spans="1:8" ht="15.75">
      <c r="A11" s="13" t="s">
        <v>102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103</v>
      </c>
      <c r="B13" s="14"/>
      <c r="C13" s="15"/>
      <c r="D13" s="16">
        <v>3</v>
      </c>
      <c r="E13" s="17">
        <v>756621</v>
      </c>
      <c r="F13" s="17">
        <v>130149.5</v>
      </c>
      <c r="G13" s="82">
        <f>F13/E13</f>
        <v>0.17201412596266824</v>
      </c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104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173870</v>
      </c>
      <c r="F16" s="17">
        <v>36186</v>
      </c>
      <c r="G16" s="82">
        <f>F16/E16</f>
        <v>0.2081210099499626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430440</v>
      </c>
      <c r="F18" s="17">
        <v>114846.5</v>
      </c>
      <c r="G18" s="82">
        <f>F18/E18</f>
        <v>0.26681186692686554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79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105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1</v>
      </c>
      <c r="E23" s="17">
        <v>100385</v>
      </c>
      <c r="F23" s="17">
        <v>28107</v>
      </c>
      <c r="G23" s="82">
        <f>F23/E23</f>
        <v>0.2799920306818748</v>
      </c>
      <c r="H23" s="19"/>
    </row>
    <row r="24" spans="1:8" ht="15.75">
      <c r="A24" s="13" t="s">
        <v>106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79584</v>
      </c>
      <c r="F25" s="17">
        <v>25562</v>
      </c>
      <c r="G25" s="82">
        <f>F25/E25</f>
        <v>0.3211952151186168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140985</v>
      </c>
      <c r="F29" s="17">
        <v>46531</v>
      </c>
      <c r="G29" s="82">
        <f>F29/E29</f>
        <v>0.3300422030712487</v>
      </c>
      <c r="H29" s="19"/>
    </row>
    <row r="30" spans="1:8" ht="15.75">
      <c r="A30" s="21" t="s">
        <v>107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108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109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19</v>
      </c>
      <c r="E39" s="34">
        <f>SUM(E9:E38)</f>
        <v>2453975</v>
      </c>
      <c r="F39" s="34">
        <f>SUM(F9:F38)</f>
        <v>530478</v>
      </c>
      <c r="G39" s="84">
        <f>F39/E39</f>
        <v>0.21617090638657688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35</v>
      </c>
      <c r="E44" s="17">
        <v>3653266.7</v>
      </c>
      <c r="F44" s="17">
        <v>207751.99</v>
      </c>
      <c r="G44" s="82">
        <f>1-(+F44/E44)</f>
        <v>0.9431325421710931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233</v>
      </c>
      <c r="E46" s="17">
        <v>15940836.75</v>
      </c>
      <c r="F46" s="17">
        <v>936076.78</v>
      </c>
      <c r="G46" s="82">
        <f aca="true" t="shared" si="0" ref="G46:G52">1-(+F46/E46)</f>
        <v>0.9412780649673236</v>
      </c>
      <c r="H46" s="19"/>
    </row>
    <row r="47" spans="1:8" ht="15.75">
      <c r="A47" s="48" t="s">
        <v>48</v>
      </c>
      <c r="B47" s="49"/>
      <c r="C47" s="15"/>
      <c r="D47" s="16">
        <v>14</v>
      </c>
      <c r="E47" s="17">
        <v>799511</v>
      </c>
      <c r="F47" s="17">
        <v>42513.5</v>
      </c>
      <c r="G47" s="82">
        <f t="shared" si="0"/>
        <v>0.9468256221615462</v>
      </c>
      <c r="H47" s="19"/>
    </row>
    <row r="48" spans="1:8" ht="15.75">
      <c r="A48" s="48" t="s">
        <v>49</v>
      </c>
      <c r="B48" s="49"/>
      <c r="C48" s="15"/>
      <c r="D48" s="16">
        <v>152</v>
      </c>
      <c r="E48" s="17">
        <v>17273844</v>
      </c>
      <c r="F48" s="17">
        <v>1443245.09</v>
      </c>
      <c r="G48" s="82">
        <f t="shared" si="0"/>
        <v>0.9164491071008862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2804049</v>
      </c>
      <c r="F49" s="17">
        <v>115584</v>
      </c>
      <c r="G49" s="82">
        <f t="shared" si="0"/>
        <v>0.9587796076316784</v>
      </c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644440</v>
      </c>
      <c r="F50" s="17">
        <v>-14755</v>
      </c>
      <c r="G50" s="82">
        <f t="shared" si="0"/>
        <v>1.0228958475575693</v>
      </c>
      <c r="H50" s="19"/>
    </row>
    <row r="51" spans="1:8" ht="15.75">
      <c r="A51" s="48" t="s">
        <v>52</v>
      </c>
      <c r="B51" s="49"/>
      <c r="C51" s="15"/>
      <c r="D51" s="16">
        <v>1</v>
      </c>
      <c r="E51" s="17">
        <v>246920</v>
      </c>
      <c r="F51" s="17">
        <v>10420</v>
      </c>
      <c r="G51" s="82">
        <f t="shared" si="0"/>
        <v>0.9578000971974728</v>
      </c>
      <c r="H51" s="19"/>
    </row>
    <row r="52" spans="1:8" ht="15.75">
      <c r="A52" s="88" t="s">
        <v>53</v>
      </c>
      <c r="B52" s="49"/>
      <c r="C52" s="15"/>
      <c r="D52" s="16">
        <v>1</v>
      </c>
      <c r="E52" s="17">
        <v>189075</v>
      </c>
      <c r="F52" s="17">
        <v>21225</v>
      </c>
      <c r="G52" s="82">
        <f t="shared" si="0"/>
        <v>0.8877429591431971</v>
      </c>
      <c r="H52" s="19"/>
    </row>
    <row r="53" spans="1:8" ht="15.75">
      <c r="A53" s="89" t="s">
        <v>81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110</v>
      </c>
      <c r="B54" s="49"/>
      <c r="C54" s="15"/>
      <c r="D54" s="16">
        <v>545</v>
      </c>
      <c r="E54" s="17">
        <v>32335515.05</v>
      </c>
      <c r="F54" s="17">
        <v>3344217.27</v>
      </c>
      <c r="G54" s="82">
        <f>1-(+F54/E54)</f>
        <v>0.8965775784047701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59</v>
      </c>
      <c r="B61" s="31"/>
      <c r="C61" s="59"/>
      <c r="D61" s="33">
        <f>SUM(D44:D57)</f>
        <v>991</v>
      </c>
      <c r="E61" s="34">
        <f>SUM(E44:E60)</f>
        <v>73887457.5</v>
      </c>
      <c r="F61" s="34">
        <f>SUM(F44:F60)</f>
        <v>6106278.630000001</v>
      </c>
      <c r="G61" s="91">
        <f>1-(+F61/E61)</f>
        <v>0.9173570341082585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60</v>
      </c>
      <c r="B63" s="63"/>
      <c r="C63" s="63"/>
      <c r="D63" s="59"/>
      <c r="E63" s="59"/>
      <c r="F63" s="60">
        <f>F61+F39</f>
        <v>6636756.630000001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121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129488</v>
      </c>
      <c r="F9" s="17">
        <v>35384</v>
      </c>
      <c r="G9" s="18">
        <f>F9/E9</f>
        <v>0.273260842703571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223193</v>
      </c>
      <c r="F18" s="17">
        <v>63687.5</v>
      </c>
      <c r="G18" s="18">
        <f>F18/E18</f>
        <v>0.2853472107100133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58401</v>
      </c>
      <c r="F25" s="17">
        <v>23294</v>
      </c>
      <c r="G25" s="18">
        <f>F25/E25</f>
        <v>0.3988630331672403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92368</v>
      </c>
      <c r="F29" s="17">
        <v>29975.5</v>
      </c>
      <c r="G29" s="18">
        <f>F29/E29</f>
        <v>0.3245225619262082</v>
      </c>
      <c r="H29" s="19"/>
    </row>
    <row r="30" spans="1:8" ht="15.75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124463</v>
      </c>
      <c r="F32" s="17">
        <v>36898</v>
      </c>
      <c r="G32" s="18">
        <f>F32/E32</f>
        <v>0.29645758177128945</v>
      </c>
      <c r="H32" s="19"/>
    </row>
    <row r="33" spans="1:8" ht="15.75">
      <c r="A33" s="21" t="s">
        <v>100</v>
      </c>
      <c r="B33" s="14"/>
      <c r="C33" s="15"/>
      <c r="D33" s="16">
        <v>3</v>
      </c>
      <c r="E33" s="17">
        <v>392359</v>
      </c>
      <c r="F33" s="17">
        <v>69347.5</v>
      </c>
      <c r="G33" s="18">
        <f>F33/E33</f>
        <v>0.17674502177852425</v>
      </c>
      <c r="H33" s="19"/>
    </row>
    <row r="34" spans="1:8" ht="15.75">
      <c r="A34" s="21" t="s">
        <v>76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11</v>
      </c>
      <c r="E39" s="34">
        <f>SUM(E9:E38)</f>
        <v>1020272</v>
      </c>
      <c r="F39" s="34">
        <f>SUM(F9:F38)</f>
        <v>258586.5</v>
      </c>
      <c r="G39" s="35">
        <f>F39/E39</f>
        <v>0.2534485901798736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58</v>
      </c>
      <c r="E46" s="17">
        <v>3599873.75</v>
      </c>
      <c r="F46" s="17">
        <v>154836.75</v>
      </c>
      <c r="G46" s="18">
        <f>1-(+F46/E46)</f>
        <v>0.9569882832696563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35</v>
      </c>
      <c r="E48" s="17">
        <v>2532330</v>
      </c>
      <c r="F48" s="17">
        <v>150691</v>
      </c>
      <c r="G48" s="18">
        <f>1-(+F48/E48)</f>
        <v>0.9404931426788767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215120</v>
      </c>
      <c r="F50" s="17">
        <v>-610</v>
      </c>
      <c r="G50" s="18">
        <f>1-(+F50/E50)</f>
        <v>1.0028356266269989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82</v>
      </c>
      <c r="B53" s="51"/>
      <c r="C53" s="15"/>
      <c r="D53" s="93">
        <v>453</v>
      </c>
      <c r="E53" s="94">
        <v>29622690.47</v>
      </c>
      <c r="F53" s="94">
        <v>2858765.96</v>
      </c>
      <c r="G53" s="95">
        <f>1-(+F53/E53)</f>
        <v>0.9034940474804212</v>
      </c>
      <c r="H53" s="19"/>
    </row>
    <row r="54" spans="1:8" ht="15.75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550</v>
      </c>
      <c r="E60" s="34">
        <f>SUM(E44:E59)</f>
        <v>35970014.22</v>
      </c>
      <c r="F60" s="34">
        <f>SUM(F44:F59)</f>
        <v>3163683.71</v>
      </c>
      <c r="G60" s="35">
        <f>1-(F60/E60)</f>
        <v>0.9120466372170369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3422270.21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8.5546875" defaultRowHeight="15"/>
  <cols>
    <col min="1" max="1" width="35.21484375" style="97" customWidth="1"/>
    <col min="2" max="2" width="24.5546875" style="97" customWidth="1"/>
    <col min="3" max="16384" width="8.5546875" style="97" customWidth="1"/>
  </cols>
  <sheetData>
    <row r="1" spans="1:4" ht="23.25">
      <c r="A1" s="96" t="s">
        <v>0</v>
      </c>
      <c r="B1" s="59"/>
      <c r="C1" s="60"/>
      <c r="D1" s="59"/>
    </row>
    <row r="2" spans="1:4" ht="23.25">
      <c r="A2" s="96" t="s">
        <v>1</v>
      </c>
      <c r="B2" s="59"/>
      <c r="C2" s="32"/>
      <c r="D2" s="32"/>
    </row>
    <row r="3" spans="1:4" ht="23.25">
      <c r="A3" s="96" t="s">
        <v>122</v>
      </c>
      <c r="B3" s="59"/>
      <c r="C3" s="32"/>
      <c r="D3" s="32"/>
    </row>
    <row r="4" spans="1:4" ht="23.25">
      <c r="A4" s="96" t="str">
        <f>ARG!$A$3</f>
        <v>MONTH ENDED:      FEBRUARY 2011</v>
      </c>
      <c r="B4" s="59"/>
      <c r="C4" s="32"/>
      <c r="D4" s="32"/>
    </row>
    <row r="5" spans="1:4" ht="24" thickBot="1">
      <c r="A5" s="96"/>
      <c r="B5" s="59"/>
      <c r="C5" s="32"/>
      <c r="D5" s="32"/>
    </row>
    <row r="6" spans="1:4" ht="21" thickTop="1">
      <c r="A6" s="98" t="s">
        <v>123</v>
      </c>
      <c r="B6" s="99">
        <f>ARG!$D$39+LADYLUCK!$D$39+HARMH!$D$40+HARNKC!$D$40+ISLE!$D$39+AMERKC!$D$39+AMERSC!$D$39+STJO!$D$39+LAGRANGE!$D$39+ISLEBV!$D$39+LUMIERE!$D$39+RIVERCITY!$D$39</f>
        <v>540</v>
      </c>
      <c r="C6" s="100"/>
      <c r="D6" s="32"/>
    </row>
    <row r="7" spans="1:4" ht="20.25">
      <c r="A7" s="101" t="s">
        <v>124</v>
      </c>
      <c r="B7" s="102">
        <f>ARG!$E$39+LADYLUCK!$E$39+HARMH!$E$40+HARNKC!$E$40+ISLE!$E$39+AMERKC!$E$39+AMERSC!$E$39+STJO!$E$39+LAGRANGE!$E$39+ISLEBV!$E$39+LUMIERE!$E$39+RIVERCITY!$E$39</f>
        <v>78267344.5</v>
      </c>
      <c r="C7" s="100"/>
      <c r="D7" s="32"/>
    </row>
    <row r="8" spans="1:4" ht="20.25">
      <c r="A8" s="101" t="s">
        <v>125</v>
      </c>
      <c r="B8" s="102">
        <f>ARG!$F$39+LADYLUCK!$F$39+HARMH!$F$40+HARNKC!$F$40+ISLE!$F$39+AMERKC!$F$39+AMERSC!$F$39+STJO!$F$39+LAGRANGE!$F$39+ISLEBV!$F$39+LUMIERE!$F$39+RIVERCITY!$F$39</f>
        <v>16588814.98</v>
      </c>
      <c r="C8" s="100"/>
      <c r="D8" s="32"/>
    </row>
    <row r="9" spans="1:4" ht="20.25">
      <c r="A9" s="101" t="s">
        <v>126</v>
      </c>
      <c r="B9" s="103">
        <f>B8/B7</f>
        <v>0.21195065561474366</v>
      </c>
      <c r="C9" s="100"/>
      <c r="D9" s="32"/>
    </row>
    <row r="10" spans="1:4" ht="20.25">
      <c r="A10" s="104"/>
      <c r="B10" s="105"/>
      <c r="C10" s="100"/>
      <c r="D10" s="32"/>
    </row>
    <row r="11" spans="1:4" ht="20.25">
      <c r="A11" s="101" t="s">
        <v>127</v>
      </c>
      <c r="B11" s="106">
        <f>ARG!$D$60+LADYLUCK!$D$60+HARMH!$D$62+HARNKC!$D$62+ISLE!$D$61+AMERKC!$D$61+AMERSC!$D$61+STJO!$D$60+LAGRANGE!$D$60+ISLEBV!$D$61+LUMIERE!$D$62+RIVERCITY!$D$62</f>
        <v>19881</v>
      </c>
      <c r="C11" s="100"/>
      <c r="D11" s="32"/>
    </row>
    <row r="12" spans="1:4" ht="20.25">
      <c r="A12" s="101" t="s">
        <v>128</v>
      </c>
      <c r="B12" s="102">
        <f>ARG!$E$60+LADYLUCK!$E$60+HARMH!$E$62+HARNKC!$E$62+ISLE!$E$61+AMERKC!$E$61+AMERSC!$E$61+STJO!$E$60+LAGRANGE!$E$60+ISLEBV!$E$61+LUMIERE!$E$62+RIVERCITY!$E$62</f>
        <v>1432538230.72</v>
      </c>
      <c r="C12" s="100"/>
      <c r="D12" s="32"/>
    </row>
    <row r="13" spans="1:4" ht="20.25">
      <c r="A13" s="101" t="s">
        <v>129</v>
      </c>
      <c r="B13" s="102">
        <f>ARG!$F$60+LADYLUCK!$F$60+HARMH!$F$62+HARNKC!$F$62+ISLE!$F$61+AMERKC!$F$61+AMERSC!$F$61+STJO!$F$60+LAGRANGE!$F$60+ISLEBV!$F$61+LUMIERE!$F$62+RIVERCITY!$F$62</f>
        <v>132346926.30999997</v>
      </c>
      <c r="C13" s="100"/>
      <c r="D13" s="32"/>
    </row>
    <row r="14" spans="1:4" ht="20.25">
      <c r="A14" s="101" t="s">
        <v>130</v>
      </c>
      <c r="B14" s="103">
        <f>1-(B13/B12)</f>
        <v>0.9076136863422612</v>
      </c>
      <c r="C14" s="100"/>
      <c r="D14" s="32"/>
    </row>
    <row r="15" spans="1:4" ht="20.25">
      <c r="A15" s="104"/>
      <c r="B15" s="107"/>
      <c r="C15" s="100"/>
      <c r="D15" s="32"/>
    </row>
    <row r="16" spans="1:4" ht="20.25">
      <c r="A16" s="101" t="s">
        <v>131</v>
      </c>
      <c r="B16" s="102">
        <f>B13+B8</f>
        <v>148935741.28999996</v>
      </c>
      <c r="C16" s="100"/>
      <c r="D16" s="32"/>
    </row>
    <row r="17" spans="1:4" ht="21" thickBot="1">
      <c r="A17" s="104"/>
      <c r="B17" s="105"/>
      <c r="C17" s="100"/>
      <c r="D17" s="32"/>
    </row>
    <row r="18" spans="1:4" ht="18.75" thickTop="1">
      <c r="A18" s="108"/>
      <c r="B18" s="109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10" t="s">
        <v>64</v>
      </c>
      <c r="B20" s="32"/>
      <c r="C20" s="32"/>
      <c r="D20" s="32"/>
    </row>
    <row r="21" spans="1:4" ht="18">
      <c r="A21" s="111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6" width="12.99609375" style="3" customWidth="1"/>
    <col min="7" max="7" width="11.9960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102728</v>
      </c>
      <c r="F9" s="17">
        <v>33903.5</v>
      </c>
      <c r="G9" s="18">
        <f>F9/E9</f>
        <v>0.3300317342886068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>
        <v>1</v>
      </c>
      <c r="E15" s="17">
        <v>129422</v>
      </c>
      <c r="F15" s="17">
        <v>-6155.5</v>
      </c>
      <c r="G15" s="18">
        <f>F15/E15</f>
        <v>-0.04756146559317581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103102</v>
      </c>
      <c r="F16" s="17">
        <v>20452</v>
      </c>
      <c r="G16" s="18">
        <f>F16/E16</f>
        <v>0.1983666660200578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381053</v>
      </c>
      <c r="F18" s="17">
        <v>100860</v>
      </c>
      <c r="G18" s="18">
        <f>F18/E18</f>
        <v>0.2646875893904522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33116</v>
      </c>
      <c r="F25" s="17">
        <v>4296</v>
      </c>
      <c r="G25" s="18">
        <f>F25/E25</f>
        <v>0.12972581229617103</v>
      </c>
      <c r="H25" s="19"/>
    </row>
    <row r="26" spans="1:8" ht="15.75">
      <c r="A26" s="20" t="s">
        <v>28</v>
      </c>
      <c r="B26" s="14"/>
      <c r="C26" s="15"/>
      <c r="D26" s="16">
        <v>3</v>
      </c>
      <c r="E26" s="17">
        <v>10419</v>
      </c>
      <c r="F26" s="17">
        <v>10419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136067</v>
      </c>
      <c r="F29" s="17">
        <v>42794.5</v>
      </c>
      <c r="G29" s="18">
        <f>F29/E29</f>
        <v>0.31451049850441326</v>
      </c>
      <c r="H29" s="19"/>
    </row>
    <row r="30" spans="1:8" ht="15.75">
      <c r="A30" s="21" t="s">
        <v>32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33</v>
      </c>
      <c r="B31" s="14"/>
      <c r="C31" s="15"/>
      <c r="D31" s="16">
        <v>2</v>
      </c>
      <c r="E31" s="17">
        <v>435524</v>
      </c>
      <c r="F31" s="17">
        <v>107389</v>
      </c>
      <c r="G31" s="18">
        <f>F31/E31</f>
        <v>0.2465742416032182</v>
      </c>
      <c r="H31" s="19"/>
    </row>
    <row r="32" spans="1:8" ht="15.75">
      <c r="A32" s="21" t="s">
        <v>34</v>
      </c>
      <c r="B32" s="14"/>
      <c r="C32" s="15"/>
      <c r="D32" s="16">
        <v>1</v>
      </c>
      <c r="E32" s="17">
        <v>49619</v>
      </c>
      <c r="F32" s="17">
        <v>24429.5</v>
      </c>
      <c r="G32" s="18">
        <f>F32/E32</f>
        <v>0.4923416433221145</v>
      </c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14</v>
      </c>
      <c r="E39" s="34">
        <f>SUM(E9:E38)</f>
        <v>1381050</v>
      </c>
      <c r="F39" s="34">
        <f>SUM(F9:F38)</f>
        <v>338388</v>
      </c>
      <c r="G39" s="35">
        <f>F39/E39</f>
        <v>0.24502226566742696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32</v>
      </c>
      <c r="E44" s="17">
        <v>695295.18</v>
      </c>
      <c r="F44" s="17">
        <v>76561.12</v>
      </c>
      <c r="G44" s="18">
        <f>1-(+F44/E44)</f>
        <v>0.8898868822878939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220</v>
      </c>
      <c r="E46" s="17">
        <v>6117019.75</v>
      </c>
      <c r="F46" s="17">
        <v>601384.38</v>
      </c>
      <c r="G46" s="18">
        <f>1-(+F46/E46)</f>
        <v>0.9016867029078989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25</v>
      </c>
      <c r="E48" s="17">
        <v>1779165</v>
      </c>
      <c r="F48" s="17">
        <v>182175</v>
      </c>
      <c r="G48" s="18">
        <f>1-(+F48/E48)</f>
        <v>0.8976064614580435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525035</v>
      </c>
      <c r="F50" s="17">
        <v>39815</v>
      </c>
      <c r="G50" s="18">
        <f>1-(+F50/E50)</f>
        <v>0.9241669602978849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308</v>
      </c>
      <c r="E53" s="17">
        <v>16362960.09</v>
      </c>
      <c r="F53" s="17">
        <v>1921445.95</v>
      </c>
      <c r="G53" s="18">
        <f>1-(+F53/E53)</f>
        <v>0.8825734500706712</v>
      </c>
      <c r="H53" s="19"/>
    </row>
    <row r="54" spans="1:8" ht="15.75">
      <c r="A54" s="50" t="s">
        <v>55</v>
      </c>
      <c r="B54" s="51"/>
      <c r="C54" s="15"/>
      <c r="D54" s="16">
        <v>5</v>
      </c>
      <c r="E54" s="17">
        <v>130052.3</v>
      </c>
      <c r="F54" s="17">
        <v>-3840.24</v>
      </c>
      <c r="G54" s="18">
        <f>1-(+F54/E54)</f>
        <v>1.0295284281785098</v>
      </c>
      <c r="H54" s="19"/>
    </row>
    <row r="55" spans="1:8" ht="15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595</v>
      </c>
      <c r="E60" s="34">
        <f>SUM(E44:E59)</f>
        <v>25609527.32</v>
      </c>
      <c r="F60" s="34">
        <f>SUM(F44:F59)</f>
        <v>2817541.21</v>
      </c>
      <c r="G60" s="35">
        <f>1-(F60/E60)</f>
        <v>0.8899807413548154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3155929.21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25</v>
      </c>
      <c r="E9" s="17">
        <v>1687850</v>
      </c>
      <c r="F9" s="17">
        <v>294538.5</v>
      </c>
      <c r="G9" s="18">
        <f>F9/E9</f>
        <v>0.17450513967473413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1016122</v>
      </c>
      <c r="F10" s="17">
        <v>217461.5</v>
      </c>
      <c r="G10" s="18">
        <f>F10/E10</f>
        <v>0.21401121125219216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69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70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166931</v>
      </c>
      <c r="F14" s="17">
        <v>53685</v>
      </c>
      <c r="G14" s="18">
        <f>F14/E14</f>
        <v>0.32159994249120893</v>
      </c>
      <c r="H14" s="19"/>
    </row>
    <row r="15" spans="1:8" ht="15.75">
      <c r="A15" s="13" t="s">
        <v>71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188270</v>
      </c>
      <c r="F16" s="17">
        <v>40111.02</v>
      </c>
      <c r="G16" s="18">
        <f aca="true" t="shared" si="0" ref="G16:G25">F16/E16</f>
        <v>0.21305051256174642</v>
      </c>
      <c r="H16" s="19"/>
    </row>
    <row r="17" spans="1:8" ht="15.75">
      <c r="A17" s="13" t="s">
        <v>20</v>
      </c>
      <c r="B17" s="14"/>
      <c r="C17" s="15"/>
      <c r="D17" s="16">
        <v>4</v>
      </c>
      <c r="E17" s="17">
        <v>1357503</v>
      </c>
      <c r="F17" s="17">
        <v>244498</v>
      </c>
      <c r="G17" s="18">
        <f t="shared" si="0"/>
        <v>0.18010862591095564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1083605</v>
      </c>
      <c r="F18" s="17">
        <v>229152</v>
      </c>
      <c r="G18" s="18">
        <f t="shared" si="0"/>
        <v>0.2114718924331283</v>
      </c>
      <c r="H18" s="19"/>
    </row>
    <row r="19" spans="1:8" ht="15.75">
      <c r="A19" s="13" t="s">
        <v>72</v>
      </c>
      <c r="B19" s="14"/>
      <c r="C19" s="15"/>
      <c r="D19" s="16">
        <v>2</v>
      </c>
      <c r="E19" s="17">
        <v>506646</v>
      </c>
      <c r="F19" s="17">
        <v>139838</v>
      </c>
      <c r="G19" s="18">
        <f t="shared" si="0"/>
        <v>0.27600731082452046</v>
      </c>
      <c r="H19" s="19"/>
    </row>
    <row r="20" spans="1:8" ht="15.75">
      <c r="A20" s="13" t="s">
        <v>24</v>
      </c>
      <c r="B20" s="14"/>
      <c r="C20" s="15"/>
      <c r="D20" s="16">
        <v>2</v>
      </c>
      <c r="E20" s="17">
        <v>212090</v>
      </c>
      <c r="F20" s="17">
        <v>42289.5</v>
      </c>
      <c r="G20" s="18">
        <f t="shared" si="0"/>
        <v>0.19939412513555566</v>
      </c>
      <c r="H20" s="19"/>
    </row>
    <row r="21" spans="1:8" ht="15.75">
      <c r="A21" s="13" t="s">
        <v>25</v>
      </c>
      <c r="B21" s="14"/>
      <c r="C21" s="15"/>
      <c r="D21" s="16">
        <v>1</v>
      </c>
      <c r="E21" s="17">
        <v>78815</v>
      </c>
      <c r="F21" s="17">
        <v>-13152</v>
      </c>
      <c r="G21" s="18">
        <f t="shared" si="0"/>
        <v>-0.16687178836515892</v>
      </c>
      <c r="H21" s="19"/>
    </row>
    <row r="22" spans="1:8" ht="15.75">
      <c r="A22" s="13" t="s">
        <v>73</v>
      </c>
      <c r="B22" s="14"/>
      <c r="C22" s="15"/>
      <c r="D22" s="16">
        <v>2</v>
      </c>
      <c r="E22" s="17">
        <v>758078</v>
      </c>
      <c r="F22" s="17">
        <v>212034.5</v>
      </c>
      <c r="G22" s="18">
        <f t="shared" si="0"/>
        <v>0.2797001100150644</v>
      </c>
      <c r="H22" s="19"/>
    </row>
    <row r="23" spans="1:8" ht="15.75">
      <c r="A23" s="13" t="s">
        <v>74</v>
      </c>
      <c r="B23" s="14"/>
      <c r="C23" s="15"/>
      <c r="D23" s="16">
        <v>2</v>
      </c>
      <c r="E23" s="17">
        <v>802968</v>
      </c>
      <c r="F23" s="17">
        <v>109026.5</v>
      </c>
      <c r="G23" s="18">
        <f t="shared" si="0"/>
        <v>0.13577938348726226</v>
      </c>
      <c r="H23" s="19"/>
    </row>
    <row r="24" spans="1:8" ht="15.75">
      <c r="A24" s="20" t="s">
        <v>27</v>
      </c>
      <c r="B24" s="14"/>
      <c r="C24" s="15"/>
      <c r="D24" s="16">
        <v>7</v>
      </c>
      <c r="E24" s="17">
        <v>848289</v>
      </c>
      <c r="F24" s="17">
        <v>163244.5</v>
      </c>
      <c r="G24" s="18">
        <f t="shared" si="0"/>
        <v>0.19243972278315527</v>
      </c>
      <c r="H24" s="19"/>
    </row>
    <row r="25" spans="1:8" ht="15.75">
      <c r="A25" s="20" t="s">
        <v>28</v>
      </c>
      <c r="B25" s="14"/>
      <c r="C25" s="15"/>
      <c r="D25" s="16">
        <v>22</v>
      </c>
      <c r="E25" s="17">
        <v>312074</v>
      </c>
      <c r="F25" s="17">
        <v>312074</v>
      </c>
      <c r="G25" s="18">
        <f t="shared" si="0"/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78302</v>
      </c>
      <c r="F27" s="17">
        <v>64302</v>
      </c>
      <c r="G27" s="18">
        <f>F27/E27</f>
        <v>0.8212050777757912</v>
      </c>
      <c r="H27" s="19"/>
    </row>
    <row r="28" spans="1:8" ht="15.75">
      <c r="A28" s="13" t="s">
        <v>18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3</v>
      </c>
      <c r="E29" s="17">
        <v>512155</v>
      </c>
      <c r="F29" s="17">
        <v>188636.5</v>
      </c>
      <c r="G29" s="18">
        <f>F29/E29</f>
        <v>0.3683191611914362</v>
      </c>
      <c r="H29" s="19"/>
    </row>
    <row r="30" spans="1:8" ht="15.75">
      <c r="A30" s="21" t="s">
        <v>75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18"/>
      <c r="H31" s="19"/>
    </row>
    <row r="32" spans="1:8" ht="15.75">
      <c r="A32" s="21" t="s">
        <v>77</v>
      </c>
      <c r="B32" s="14"/>
      <c r="C32" s="15"/>
      <c r="D32" s="16">
        <v>1</v>
      </c>
      <c r="E32" s="22">
        <v>322517</v>
      </c>
      <c r="F32" s="17">
        <v>20160</v>
      </c>
      <c r="G32" s="18">
        <f>F32/E32</f>
        <v>0.06250833289408</v>
      </c>
      <c r="H32" s="19"/>
    </row>
    <row r="33" spans="1:8" ht="15.75">
      <c r="A33" s="21" t="s">
        <v>78</v>
      </c>
      <c r="B33" s="14"/>
      <c r="C33" s="15"/>
      <c r="D33" s="16">
        <v>8</v>
      </c>
      <c r="E33" s="22">
        <v>2155052</v>
      </c>
      <c r="F33" s="22">
        <v>359782.5</v>
      </c>
      <c r="G33" s="18">
        <f>F33/E33</f>
        <v>0.16694840774143732</v>
      </c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92517</v>
      </c>
      <c r="F34" s="17">
        <v>18136.5</v>
      </c>
      <c r="G34" s="18">
        <f>F34/E34</f>
        <v>0.196034242355459</v>
      </c>
      <c r="H34" s="19"/>
    </row>
    <row r="35" spans="1:8" ht="15.75">
      <c r="A35" s="13" t="s">
        <v>80</v>
      </c>
      <c r="B35" s="14"/>
      <c r="C35" s="15"/>
      <c r="D35" s="16"/>
      <c r="E35" s="17"/>
      <c r="F35" s="17"/>
      <c r="G35" s="18"/>
      <c r="H35" s="19"/>
    </row>
    <row r="36" spans="1:8" ht="15">
      <c r="A36" s="23" t="s">
        <v>37</v>
      </c>
      <c r="B36" s="14"/>
      <c r="C36" s="15"/>
      <c r="D36" s="24"/>
      <c r="E36" s="25">
        <v>208435</v>
      </c>
      <c r="F36" s="17">
        <v>37058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17"/>
      <c r="G37" s="26"/>
      <c r="H37" s="19"/>
    </row>
    <row r="38" spans="1:8" ht="15">
      <c r="A38" s="23" t="s">
        <v>39</v>
      </c>
      <c r="B38" s="14"/>
      <c r="C38" s="15"/>
      <c r="D38" s="24"/>
      <c r="E38" s="25"/>
      <c r="F38" s="22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87</v>
      </c>
      <c r="E40" s="34">
        <f>SUM(E9:E39)</f>
        <v>12388219</v>
      </c>
      <c r="F40" s="34">
        <f>SUM(F9:F39)</f>
        <v>2732876.52</v>
      </c>
      <c r="G40" s="35">
        <f>F40/E40</f>
        <v>0.220602858247824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206</v>
      </c>
      <c r="E45" s="17">
        <v>19126831.25</v>
      </c>
      <c r="F45" s="17">
        <v>1295215.52</v>
      </c>
      <c r="G45" s="18">
        <f aca="true" t="shared" si="1" ref="G45:G51">1-(+F45/E45)</f>
        <v>0.9322827967126024</v>
      </c>
      <c r="H45" s="19"/>
    </row>
    <row r="46" spans="1:8" ht="15.75">
      <c r="A46" s="48" t="s">
        <v>46</v>
      </c>
      <c r="B46" s="49"/>
      <c r="C46" s="15"/>
      <c r="D46" s="16">
        <v>12</v>
      </c>
      <c r="E46" s="17">
        <v>699734.6</v>
      </c>
      <c r="F46" s="17">
        <v>49921.9</v>
      </c>
      <c r="G46" s="18">
        <f t="shared" si="1"/>
        <v>0.9286559504131995</v>
      </c>
      <c r="H46" s="19"/>
    </row>
    <row r="47" spans="1:8" ht="15.75">
      <c r="A47" s="48" t="s">
        <v>47</v>
      </c>
      <c r="B47" s="49"/>
      <c r="C47" s="15"/>
      <c r="D47" s="16">
        <v>802</v>
      </c>
      <c r="E47" s="17">
        <v>55557165.75</v>
      </c>
      <c r="F47" s="17">
        <v>3919589.48</v>
      </c>
      <c r="G47" s="18">
        <f t="shared" si="1"/>
        <v>0.929449434162325</v>
      </c>
      <c r="H47" s="19"/>
    </row>
    <row r="48" spans="1:8" ht="15.75">
      <c r="A48" s="48" t="s">
        <v>48</v>
      </c>
      <c r="B48" s="49"/>
      <c r="C48" s="15"/>
      <c r="D48" s="16">
        <v>63</v>
      </c>
      <c r="E48" s="17">
        <v>3062055.5</v>
      </c>
      <c r="F48" s="17">
        <v>296307.79</v>
      </c>
      <c r="G48" s="18">
        <f t="shared" si="1"/>
        <v>0.9032323907910879</v>
      </c>
      <c r="H48" s="19"/>
    </row>
    <row r="49" spans="1:8" ht="15.75">
      <c r="A49" s="48" t="s">
        <v>49</v>
      </c>
      <c r="B49" s="49"/>
      <c r="C49" s="15"/>
      <c r="D49" s="16">
        <v>263</v>
      </c>
      <c r="E49" s="17">
        <v>31283385</v>
      </c>
      <c r="F49" s="17">
        <v>2390659.38</v>
      </c>
      <c r="G49" s="18">
        <f t="shared" si="1"/>
        <v>0.923580540277211</v>
      </c>
      <c r="H49" s="19"/>
    </row>
    <row r="50" spans="1:8" ht="15.75">
      <c r="A50" s="48" t="s">
        <v>50</v>
      </c>
      <c r="B50" s="49"/>
      <c r="C50" s="15"/>
      <c r="D50" s="16">
        <v>19</v>
      </c>
      <c r="E50" s="17">
        <v>2107015</v>
      </c>
      <c r="F50" s="17">
        <v>63103</v>
      </c>
      <c r="G50" s="18">
        <f t="shared" si="1"/>
        <v>0.9700509963146916</v>
      </c>
      <c r="H50" s="19"/>
    </row>
    <row r="51" spans="1:8" ht="15.75">
      <c r="A51" s="48" t="s">
        <v>51</v>
      </c>
      <c r="B51" s="49"/>
      <c r="C51" s="15"/>
      <c r="D51" s="16">
        <v>46</v>
      </c>
      <c r="E51" s="17">
        <v>7361534.5</v>
      </c>
      <c r="F51" s="17">
        <v>394145.5</v>
      </c>
      <c r="G51" s="18">
        <f t="shared" si="1"/>
        <v>0.9464587851894194</v>
      </c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53</v>
      </c>
      <c r="B53" s="49"/>
      <c r="C53" s="15"/>
      <c r="D53" s="16">
        <v>6</v>
      </c>
      <c r="E53" s="17">
        <v>536875</v>
      </c>
      <c r="F53" s="17">
        <v>82860</v>
      </c>
      <c r="G53" s="18">
        <f>1-(+F53/E53)</f>
        <v>0.845662398137369</v>
      </c>
      <c r="H53" s="19"/>
    </row>
    <row r="54" spans="1:8" ht="15.75">
      <c r="A54" s="50" t="s">
        <v>81</v>
      </c>
      <c r="B54" s="51"/>
      <c r="C54" s="15"/>
      <c r="D54" s="16">
        <v>2</v>
      </c>
      <c r="E54" s="17">
        <v>227000</v>
      </c>
      <c r="F54" s="17">
        <v>25700</v>
      </c>
      <c r="G54" s="18">
        <f>1-(+F54/E54)</f>
        <v>0.886784140969163</v>
      </c>
      <c r="H54" s="19"/>
    </row>
    <row r="55" spans="1:8" ht="15.75">
      <c r="A55" s="48" t="s">
        <v>82</v>
      </c>
      <c r="B55" s="51"/>
      <c r="C55" s="15"/>
      <c r="D55" s="16">
        <v>1203</v>
      </c>
      <c r="E55" s="17">
        <v>84087513.18</v>
      </c>
      <c r="F55" s="17">
        <v>10157928.82</v>
      </c>
      <c r="G55" s="18">
        <f>1-(+F55/E55)</f>
        <v>0.8791981301878239</v>
      </c>
      <c r="H55" s="19"/>
    </row>
    <row r="56" spans="1:8" ht="15.75">
      <c r="A56" s="48" t="s">
        <v>83</v>
      </c>
      <c r="B56" s="51"/>
      <c r="C56" s="15"/>
      <c r="D56" s="16">
        <v>2</v>
      </c>
      <c r="E56" s="17">
        <v>780702.75</v>
      </c>
      <c r="F56" s="17">
        <v>54626.77</v>
      </c>
      <c r="G56" s="18">
        <f>1-(+F56/E56)</f>
        <v>0.9300287209184289</v>
      </c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>
        <v>1019</v>
      </c>
      <c r="G59" s="26"/>
      <c r="H59" s="19"/>
    </row>
    <row r="60" spans="1:8" ht="15">
      <c r="A60" s="23" t="s">
        <v>39</v>
      </c>
      <c r="B60" s="49"/>
      <c r="C60" s="15"/>
      <c r="D60" s="24"/>
      <c r="E60" s="25"/>
      <c r="F60" s="22"/>
      <c r="G60" s="26"/>
      <c r="H60" s="19"/>
    </row>
    <row r="61" spans="1:8" ht="15.75">
      <c r="A61" s="53"/>
      <c r="B61" s="28"/>
      <c r="C61" s="32"/>
      <c r="D61" s="24"/>
      <c r="E61" s="29"/>
      <c r="F61" s="29"/>
      <c r="G61" s="26"/>
      <c r="H61" s="19"/>
    </row>
    <row r="62" spans="1:8" ht="15.75">
      <c r="A62" s="31" t="s">
        <v>59</v>
      </c>
      <c r="B62" s="31"/>
      <c r="C62" s="54"/>
      <c r="D62" s="33">
        <f>SUM(D45:D58)</f>
        <v>2624</v>
      </c>
      <c r="E62" s="34">
        <f>SUM(E45:E61)</f>
        <v>204829812.53</v>
      </c>
      <c r="F62" s="34">
        <f>SUM(F45:F61)</f>
        <v>18731077.16</v>
      </c>
      <c r="G62" s="35">
        <f>1-(+F62/E62)</f>
        <v>0.9085529741562567</v>
      </c>
      <c r="H62" s="2"/>
    </row>
    <row r="63" spans="1:8" ht="18">
      <c r="A63" s="54"/>
      <c r="B63" s="54"/>
      <c r="C63" s="59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59"/>
      <c r="E64" s="59"/>
      <c r="F64" s="60">
        <f>F62+F40</f>
        <v>21463953.68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88671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15</v>
      </c>
      <c r="E9" s="17">
        <v>900916</v>
      </c>
      <c r="F9" s="17">
        <v>118206</v>
      </c>
      <c r="G9" s="18">
        <f aca="true" t="shared" si="0" ref="G9:G18">F9/E9</f>
        <v>0.13120646097971397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2255610</v>
      </c>
      <c r="F10" s="17">
        <v>150216.5</v>
      </c>
      <c r="G10" s="80">
        <f t="shared" si="0"/>
        <v>0.06659684076591255</v>
      </c>
      <c r="H10" s="19"/>
    </row>
    <row r="11" spans="1:8" ht="15.75">
      <c r="A11" s="13" t="s">
        <v>68</v>
      </c>
      <c r="B11" s="14"/>
      <c r="C11" s="15"/>
      <c r="D11" s="16">
        <v>1</v>
      </c>
      <c r="E11" s="17">
        <v>140685</v>
      </c>
      <c r="F11" s="17">
        <v>28310</v>
      </c>
      <c r="G11" s="80">
        <f t="shared" si="0"/>
        <v>0.20122969755126702</v>
      </c>
      <c r="H11" s="19"/>
    </row>
    <row r="12" spans="1:8" ht="15.75">
      <c r="A12" s="13" t="s">
        <v>69</v>
      </c>
      <c r="B12" s="14"/>
      <c r="C12" s="15"/>
      <c r="D12" s="16">
        <v>1</v>
      </c>
      <c r="E12" s="17">
        <v>85132</v>
      </c>
      <c r="F12" s="17">
        <v>36872.5</v>
      </c>
      <c r="G12" s="80">
        <f t="shared" si="0"/>
        <v>0.4331215054268665</v>
      </c>
      <c r="H12" s="19"/>
    </row>
    <row r="13" spans="1:8" ht="15.75">
      <c r="A13" s="13" t="s">
        <v>70</v>
      </c>
      <c r="B13" s="14"/>
      <c r="C13" s="15"/>
      <c r="D13" s="16">
        <v>1</v>
      </c>
      <c r="E13" s="17">
        <v>110386</v>
      </c>
      <c r="F13" s="17">
        <v>36573.5</v>
      </c>
      <c r="G13" s="80">
        <f t="shared" si="0"/>
        <v>0.33132371858750204</v>
      </c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256928</v>
      </c>
      <c r="F14" s="17">
        <v>98495</v>
      </c>
      <c r="G14" s="80">
        <f t="shared" si="0"/>
        <v>0.3833564267032009</v>
      </c>
      <c r="H14" s="19"/>
    </row>
    <row r="15" spans="1:8" ht="15.75">
      <c r="A15" s="13" t="s">
        <v>71</v>
      </c>
      <c r="B15" s="14"/>
      <c r="C15" s="15"/>
      <c r="D15" s="16">
        <v>1</v>
      </c>
      <c r="E15" s="17">
        <v>150124</v>
      </c>
      <c r="F15" s="17">
        <v>35061</v>
      </c>
      <c r="G15" s="80">
        <f t="shared" si="0"/>
        <v>0.23354693453411846</v>
      </c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38142</v>
      </c>
      <c r="F16" s="17">
        <v>10061</v>
      </c>
      <c r="G16" s="80">
        <f t="shared" si="0"/>
        <v>0.2637774631639662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1369451</v>
      </c>
      <c r="F17" s="17">
        <v>336575</v>
      </c>
      <c r="G17" s="18">
        <f t="shared" si="0"/>
        <v>0.24577367134713107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496430</v>
      </c>
      <c r="F18" s="17">
        <v>155628.5</v>
      </c>
      <c r="G18" s="80">
        <f t="shared" si="0"/>
        <v>0.313495356847894</v>
      </c>
      <c r="H18" s="19"/>
    </row>
    <row r="19" spans="1:8" ht="15.75">
      <c r="A19" s="13" t="s">
        <v>72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24</v>
      </c>
      <c r="B20" s="14"/>
      <c r="C20" s="15"/>
      <c r="D20" s="16">
        <v>1</v>
      </c>
      <c r="E20" s="17">
        <v>129910</v>
      </c>
      <c r="F20" s="17">
        <v>34770</v>
      </c>
      <c r="G20" s="18">
        <f>F20/E20</f>
        <v>0.2676468324224463</v>
      </c>
      <c r="H20" s="19"/>
    </row>
    <row r="21" spans="1:8" ht="15.75">
      <c r="A21" s="13" t="s">
        <v>25</v>
      </c>
      <c r="B21" s="14"/>
      <c r="C21" s="15"/>
      <c r="D21" s="16">
        <v>2</v>
      </c>
      <c r="E21" s="17">
        <v>814633</v>
      </c>
      <c r="F21" s="17">
        <v>128869</v>
      </c>
      <c r="G21" s="18">
        <f>F21/E21</f>
        <v>0.15819270763644488</v>
      </c>
      <c r="H21" s="19"/>
    </row>
    <row r="22" spans="1:8" ht="15.75">
      <c r="A22" s="13" t="s">
        <v>73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74</v>
      </c>
      <c r="B23" s="14"/>
      <c r="C23" s="15"/>
      <c r="D23" s="16"/>
      <c r="E23" s="17"/>
      <c r="F23" s="17"/>
      <c r="G23" s="18"/>
      <c r="H23" s="19"/>
    </row>
    <row r="24" spans="1:8" ht="15.75">
      <c r="A24" s="20" t="s">
        <v>27</v>
      </c>
      <c r="B24" s="14"/>
      <c r="C24" s="15"/>
      <c r="D24" s="16">
        <v>2</v>
      </c>
      <c r="E24" s="17">
        <v>282866</v>
      </c>
      <c r="F24" s="17">
        <v>65224</v>
      </c>
      <c r="G24" s="18">
        <f>F24/E24</f>
        <v>0.23058267872420157</v>
      </c>
      <c r="H24" s="19"/>
    </row>
    <row r="25" spans="1:8" ht="15.75">
      <c r="A25" s="20" t="s">
        <v>28</v>
      </c>
      <c r="B25" s="14"/>
      <c r="C25" s="15"/>
      <c r="D25" s="16">
        <v>15</v>
      </c>
      <c r="E25" s="17">
        <v>349493</v>
      </c>
      <c r="F25" s="17">
        <v>349493</v>
      </c>
      <c r="G25" s="18">
        <f>F25/E25</f>
        <v>1</v>
      </c>
      <c r="H25" s="19"/>
    </row>
    <row r="26" spans="1:8" ht="15.75">
      <c r="A26" s="21" t="s">
        <v>29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30</v>
      </c>
      <c r="B27" s="14"/>
      <c r="C27" s="15"/>
      <c r="D27" s="16"/>
      <c r="E27" s="17">
        <v>66393</v>
      </c>
      <c r="F27" s="17">
        <v>11325</v>
      </c>
      <c r="G27" s="18">
        <f>F27/E27</f>
        <v>0.17057521124214903</v>
      </c>
      <c r="H27" s="19"/>
    </row>
    <row r="28" spans="1:8" ht="15.75">
      <c r="A28" s="13" t="s">
        <v>18</v>
      </c>
      <c r="B28" s="14"/>
      <c r="C28" s="15"/>
      <c r="D28" s="16">
        <v>1</v>
      </c>
      <c r="E28" s="17">
        <v>27238</v>
      </c>
      <c r="F28" s="17">
        <v>1463.5</v>
      </c>
      <c r="G28" s="80">
        <f>F28/E28</f>
        <v>0.053730082972318086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354555</v>
      </c>
      <c r="F29" s="17">
        <v>139351.5</v>
      </c>
      <c r="G29" s="18">
        <f>F29/E29</f>
        <v>0.3930321106739434</v>
      </c>
      <c r="H29" s="19"/>
    </row>
    <row r="30" spans="1:8" ht="15.75">
      <c r="A30" s="21" t="s">
        <v>75</v>
      </c>
      <c r="B30" s="14"/>
      <c r="C30" s="15"/>
      <c r="D30" s="16">
        <v>1</v>
      </c>
      <c r="E30" s="17">
        <v>190060</v>
      </c>
      <c r="F30" s="17">
        <v>45233</v>
      </c>
      <c r="G30" s="18">
        <f>F30/E30</f>
        <v>0.23799326528464695</v>
      </c>
      <c r="H30" s="19"/>
    </row>
    <row r="31" spans="1:8" ht="15.75">
      <c r="A31" s="21" t="s">
        <v>76</v>
      </c>
      <c r="B31" s="14"/>
      <c r="C31" s="15"/>
      <c r="D31" s="16">
        <v>1</v>
      </c>
      <c r="E31" s="22">
        <v>166592</v>
      </c>
      <c r="F31" s="17">
        <v>42609</v>
      </c>
      <c r="G31" s="80">
        <f>F31/E31</f>
        <v>0.2557685843257779</v>
      </c>
      <c r="H31" s="19"/>
    </row>
    <row r="32" spans="1:8" ht="15.75">
      <c r="A32" s="21" t="s">
        <v>77</v>
      </c>
      <c r="B32" s="14"/>
      <c r="C32" s="15"/>
      <c r="D32" s="16"/>
      <c r="E32" s="22"/>
      <c r="F32" s="17"/>
      <c r="G32" s="80"/>
      <c r="H32" s="19"/>
    </row>
    <row r="33" spans="1:8" ht="15.75">
      <c r="A33" s="21" t="s">
        <v>78</v>
      </c>
      <c r="B33" s="14"/>
      <c r="C33" s="15"/>
      <c r="D33" s="16">
        <v>7</v>
      </c>
      <c r="E33" s="22">
        <v>1654761</v>
      </c>
      <c r="F33" s="22">
        <v>277515.5</v>
      </c>
      <c r="G33" s="80">
        <f>F33/E33</f>
        <v>0.16770730032917142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80"/>
      <c r="H34" s="19"/>
    </row>
    <row r="35" spans="1:8" ht="15.75">
      <c r="A35" s="13" t="s">
        <v>80</v>
      </c>
      <c r="B35" s="14"/>
      <c r="C35" s="15"/>
      <c r="D35" s="16">
        <v>1</v>
      </c>
      <c r="E35" s="17">
        <v>65044</v>
      </c>
      <c r="F35" s="17">
        <v>19091</v>
      </c>
      <c r="G35" s="80">
        <f>F35/E35</f>
        <v>0.29350900928602175</v>
      </c>
      <c r="H35" s="19"/>
    </row>
    <row r="36" spans="1:8" ht="15">
      <c r="A36" s="23" t="s">
        <v>37</v>
      </c>
      <c r="B36" s="14"/>
      <c r="C36" s="15"/>
      <c r="D36" s="24"/>
      <c r="E36" s="25">
        <v>82570</v>
      </c>
      <c r="F36" s="22">
        <v>15883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>
        <v>15.5</v>
      </c>
      <c r="G37" s="26"/>
      <c r="H37" s="19"/>
    </row>
    <row r="38" spans="1:8" ht="15">
      <c r="A38" s="23" t="s">
        <v>39</v>
      </c>
      <c r="B38" s="14"/>
      <c r="C38" s="15"/>
      <c r="D38" s="24"/>
      <c r="E38" s="73"/>
      <c r="F38" s="17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40</v>
      </c>
      <c r="B40" s="31"/>
      <c r="C40" s="36"/>
      <c r="D40" s="33">
        <f>SUM(D9:D39)</f>
        <v>64</v>
      </c>
      <c r="E40" s="34">
        <f>SUM(E9:E39)</f>
        <v>9987919</v>
      </c>
      <c r="F40" s="34">
        <f>SUM(F9:F39)</f>
        <v>2136842</v>
      </c>
      <c r="G40" s="35">
        <f>F40/E40</f>
        <v>0.2139426641325385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41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42</v>
      </c>
      <c r="F43" s="42" t="s">
        <v>42</v>
      </c>
      <c r="G43" s="42" t="s">
        <v>6</v>
      </c>
      <c r="H43" s="2"/>
    </row>
    <row r="44" spans="1:8" ht="15.75">
      <c r="A44" s="45"/>
      <c r="B44" s="45"/>
      <c r="C44" s="15"/>
      <c r="D44" s="46" t="s">
        <v>7</v>
      </c>
      <c r="E44" s="47" t="s">
        <v>43</v>
      </c>
      <c r="F44" s="44" t="s">
        <v>9</v>
      </c>
      <c r="G44" s="44" t="s">
        <v>44</v>
      </c>
      <c r="H44" s="19"/>
    </row>
    <row r="45" spans="1:8" ht="15.75">
      <c r="A45" s="48" t="s">
        <v>45</v>
      </c>
      <c r="B45" s="49"/>
      <c r="C45" s="15"/>
      <c r="D45" s="16">
        <v>65</v>
      </c>
      <c r="E45" s="17">
        <v>7968574.7</v>
      </c>
      <c r="F45" s="17">
        <v>516456.16</v>
      </c>
      <c r="G45" s="18">
        <f>1-(+F45/E45)</f>
        <v>0.9351883894619197</v>
      </c>
      <c r="H45" s="19"/>
    </row>
    <row r="46" spans="1:8" ht="15.75">
      <c r="A46" s="48" t="s">
        <v>46</v>
      </c>
      <c r="B46" s="49"/>
      <c r="C46" s="15"/>
      <c r="D46" s="16"/>
      <c r="E46" s="17"/>
      <c r="F46" s="17"/>
      <c r="G46" s="18"/>
      <c r="H46" s="19"/>
    </row>
    <row r="47" spans="1:8" ht="15.75">
      <c r="A47" s="48" t="s">
        <v>47</v>
      </c>
      <c r="B47" s="49"/>
      <c r="C47" s="15"/>
      <c r="D47" s="16">
        <v>346</v>
      </c>
      <c r="E47" s="17">
        <v>35665318.5</v>
      </c>
      <c r="F47" s="17">
        <v>2350766.5</v>
      </c>
      <c r="G47" s="18">
        <f aca="true" t="shared" si="1" ref="G47:G55">1-(+F47/E47)</f>
        <v>0.934088167472835</v>
      </c>
      <c r="H47" s="19"/>
    </row>
    <row r="48" spans="1:8" ht="15.75">
      <c r="A48" s="48" t="s">
        <v>48</v>
      </c>
      <c r="B48" s="49"/>
      <c r="C48" s="15"/>
      <c r="D48" s="16">
        <v>11</v>
      </c>
      <c r="E48" s="17">
        <v>914526.5</v>
      </c>
      <c r="F48" s="17">
        <v>90810</v>
      </c>
      <c r="G48" s="18">
        <f t="shared" si="1"/>
        <v>0.9007027133713457</v>
      </c>
      <c r="H48" s="19"/>
    </row>
    <row r="49" spans="1:8" ht="15.75">
      <c r="A49" s="48" t="s">
        <v>49</v>
      </c>
      <c r="B49" s="49"/>
      <c r="C49" s="15"/>
      <c r="D49" s="16">
        <v>107</v>
      </c>
      <c r="E49" s="17">
        <v>14956445</v>
      </c>
      <c r="F49" s="17">
        <v>1275198.97</v>
      </c>
      <c r="G49" s="18">
        <f t="shared" si="1"/>
        <v>0.9147391662925247</v>
      </c>
      <c r="H49" s="19"/>
    </row>
    <row r="50" spans="1:8" ht="15.75">
      <c r="A50" s="48" t="s">
        <v>50</v>
      </c>
      <c r="B50" s="49"/>
      <c r="C50" s="15"/>
      <c r="D50" s="16">
        <v>29</v>
      </c>
      <c r="E50" s="17">
        <v>4752836</v>
      </c>
      <c r="F50" s="17">
        <v>275408</v>
      </c>
      <c r="G50" s="18">
        <f t="shared" si="1"/>
        <v>0.9420539652535875</v>
      </c>
      <c r="H50" s="19"/>
    </row>
    <row r="51" spans="1:8" ht="15.75">
      <c r="A51" s="48" t="s">
        <v>51</v>
      </c>
      <c r="B51" s="49"/>
      <c r="C51" s="15"/>
      <c r="D51" s="16">
        <v>24</v>
      </c>
      <c r="E51" s="17">
        <v>2700895</v>
      </c>
      <c r="F51" s="17">
        <v>203770</v>
      </c>
      <c r="G51" s="18">
        <f t="shared" si="1"/>
        <v>0.9245546383698737</v>
      </c>
      <c r="H51" s="19"/>
    </row>
    <row r="52" spans="1:8" ht="15.75">
      <c r="A52" s="48" t="s">
        <v>52</v>
      </c>
      <c r="B52" s="49"/>
      <c r="C52" s="15"/>
      <c r="D52" s="16">
        <v>2</v>
      </c>
      <c r="E52" s="17">
        <v>255000</v>
      </c>
      <c r="F52" s="17">
        <v>7240</v>
      </c>
      <c r="G52" s="18">
        <f t="shared" si="1"/>
        <v>0.9716078431372549</v>
      </c>
      <c r="H52" s="19"/>
    </row>
    <row r="53" spans="1:8" ht="15.75">
      <c r="A53" s="48" t="s">
        <v>53</v>
      </c>
      <c r="B53" s="49"/>
      <c r="C53" s="15"/>
      <c r="D53" s="16">
        <v>3</v>
      </c>
      <c r="E53" s="17">
        <v>509225</v>
      </c>
      <c r="F53" s="17">
        <v>2950</v>
      </c>
      <c r="G53" s="18">
        <f t="shared" si="1"/>
        <v>0.9942068830084932</v>
      </c>
      <c r="H53" s="19"/>
    </row>
    <row r="54" spans="1:8" ht="15.75">
      <c r="A54" s="50" t="s">
        <v>81</v>
      </c>
      <c r="B54" s="51"/>
      <c r="C54" s="15"/>
      <c r="D54" s="16">
        <v>3</v>
      </c>
      <c r="E54" s="17">
        <v>199600</v>
      </c>
      <c r="F54" s="17">
        <v>35800</v>
      </c>
      <c r="G54" s="18">
        <f t="shared" si="1"/>
        <v>0.8206412825651302</v>
      </c>
      <c r="H54" s="19"/>
    </row>
    <row r="55" spans="1:8" ht="15.75">
      <c r="A55" s="48" t="s">
        <v>82</v>
      </c>
      <c r="B55" s="51"/>
      <c r="C55" s="15"/>
      <c r="D55" s="16">
        <v>1024</v>
      </c>
      <c r="E55" s="17">
        <v>64518010.78</v>
      </c>
      <c r="F55" s="17">
        <v>8033416.78</v>
      </c>
      <c r="G55" s="18">
        <f t="shared" si="1"/>
        <v>0.8754856716306219</v>
      </c>
      <c r="H55" s="19"/>
    </row>
    <row r="56" spans="1:8" ht="15.75">
      <c r="A56" s="48" t="s">
        <v>83</v>
      </c>
      <c r="B56" s="51"/>
      <c r="C56" s="15"/>
      <c r="D56" s="16"/>
      <c r="E56" s="17"/>
      <c r="F56" s="17"/>
      <c r="G56" s="18"/>
      <c r="H56" s="19"/>
    </row>
    <row r="57" spans="1:8" ht="15">
      <c r="A57" s="52" t="s">
        <v>56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58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26"/>
      <c r="H60" s="19"/>
    </row>
    <row r="61" spans="1:8" ht="15.75">
      <c r="A61" s="53"/>
      <c r="B61" s="28"/>
      <c r="C61" s="32"/>
      <c r="D61" s="24"/>
      <c r="E61" s="75"/>
      <c r="F61" s="29"/>
      <c r="G61" s="26"/>
      <c r="H61" s="2"/>
    </row>
    <row r="62" spans="1:8" ht="18">
      <c r="A62" s="31" t="s">
        <v>59</v>
      </c>
      <c r="B62" s="31"/>
      <c r="C62" s="62"/>
      <c r="D62" s="33">
        <f>SUM(D45:D58)</f>
        <v>1614</v>
      </c>
      <c r="E62" s="34">
        <f>SUM(E45:E61)</f>
        <v>132440431.48</v>
      </c>
      <c r="F62" s="34">
        <f>SUM(F45:F61)</f>
        <v>12791816.41</v>
      </c>
      <c r="G62" s="35">
        <f>1-(F62/E62)</f>
        <v>0.9034145670845862</v>
      </c>
      <c r="H62" s="2"/>
    </row>
    <row r="63" spans="1:8" ht="18">
      <c r="A63" s="54"/>
      <c r="B63" s="54"/>
      <c r="C63" s="62"/>
      <c r="D63" s="77"/>
      <c r="E63" s="56"/>
      <c r="F63" s="57"/>
      <c r="G63" s="57"/>
      <c r="H63" s="2"/>
    </row>
    <row r="64" spans="1:8" ht="18">
      <c r="A64" s="58" t="s">
        <v>60</v>
      </c>
      <c r="B64" s="59"/>
      <c r="C64" s="62"/>
      <c r="D64" s="78"/>
      <c r="E64" s="59"/>
      <c r="F64" s="60">
        <f>F62+F40</f>
        <v>14928658.41</v>
      </c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15</v>
      </c>
      <c r="E9" s="17">
        <v>1796255</v>
      </c>
      <c r="F9" s="17">
        <v>288613.5</v>
      </c>
      <c r="G9" s="18">
        <f>F9/E9</f>
        <v>0.16067512686116392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76</v>
      </c>
      <c r="B11" s="14"/>
      <c r="C11" s="15"/>
      <c r="D11" s="16">
        <v>1</v>
      </c>
      <c r="E11" s="17">
        <v>19781</v>
      </c>
      <c r="F11" s="17">
        <v>10742.5</v>
      </c>
      <c r="G11" s="18">
        <f>F11/E11</f>
        <v>0.5430716343966432</v>
      </c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188315</v>
      </c>
      <c r="F12" s="17">
        <v>59901.5</v>
      </c>
      <c r="G12" s="18">
        <f>F12/E12</f>
        <v>0.3180920266574622</v>
      </c>
      <c r="H12" s="19"/>
    </row>
    <row r="13" spans="1:8" ht="15.75">
      <c r="A13" s="13" t="s">
        <v>87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1</v>
      </c>
      <c r="E15" s="17">
        <v>59566</v>
      </c>
      <c r="F15" s="17">
        <v>23696</v>
      </c>
      <c r="G15" s="18">
        <f>F15/E15</f>
        <v>0.3978108316825034</v>
      </c>
      <c r="H15" s="19"/>
    </row>
    <row r="16" spans="1:8" ht="15.75">
      <c r="A16" s="13" t="s">
        <v>89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192341</v>
      </c>
      <c r="F18" s="17">
        <v>50595.5</v>
      </c>
      <c r="G18" s="18">
        <f>F18/E18</f>
        <v>0.26305103955994824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18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90</v>
      </c>
      <c r="B21" s="14"/>
      <c r="C21" s="15"/>
      <c r="D21" s="16">
        <v>1</v>
      </c>
      <c r="E21" s="17">
        <v>317375</v>
      </c>
      <c r="F21" s="17">
        <v>96511</v>
      </c>
      <c r="G21" s="18">
        <f>F21/E21</f>
        <v>0.30409137455691215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27354</v>
      </c>
      <c r="F24" s="17">
        <v>7941</v>
      </c>
      <c r="G24" s="18">
        <f>F24/E24</f>
        <v>0.2903048914235578</v>
      </c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140366.5</v>
      </c>
      <c r="F25" s="17">
        <v>35794.5</v>
      </c>
      <c r="G25" s="18">
        <f>F25/E25</f>
        <v>0.25500742698578366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/>
      <c r="E29" s="17"/>
      <c r="F29" s="17"/>
      <c r="G29" s="18"/>
      <c r="H29" s="19"/>
    </row>
    <row r="30" spans="1:8" ht="15.75">
      <c r="A30" s="21" t="s">
        <v>91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92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93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94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22</v>
      </c>
      <c r="E39" s="34">
        <f>SUM(E9:E38)</f>
        <v>2741353.5</v>
      </c>
      <c r="F39" s="34">
        <f>SUM(F9:F38)</f>
        <v>573795.5</v>
      </c>
      <c r="G39" s="35">
        <f>F39/E39</f>
        <v>0.20931102099747442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59</v>
      </c>
      <c r="E44" s="17">
        <v>2757537.85</v>
      </c>
      <c r="F44" s="17">
        <v>160631.91</v>
      </c>
      <c r="G44" s="18">
        <f>1-(+F44/E44)</f>
        <v>0.9417480670301588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144</v>
      </c>
      <c r="E46" s="17">
        <v>7140480.75</v>
      </c>
      <c r="F46" s="17">
        <v>527950.45</v>
      </c>
      <c r="G46" s="18">
        <f>1-(+F46/E46)</f>
        <v>0.9260623383096439</v>
      </c>
      <c r="H46" s="19"/>
    </row>
    <row r="47" spans="1:8" ht="15.75">
      <c r="A47" s="48" t="s">
        <v>48</v>
      </c>
      <c r="B47" s="49"/>
      <c r="C47" s="15"/>
      <c r="D47" s="16">
        <v>8</v>
      </c>
      <c r="E47" s="17">
        <v>360686.5</v>
      </c>
      <c r="F47" s="17">
        <v>39119.07</v>
      </c>
      <c r="G47" s="18">
        <f>1-(+F47/E47)</f>
        <v>0.8915427386386793</v>
      </c>
      <c r="H47" s="19"/>
    </row>
    <row r="48" spans="1:8" ht="15.75">
      <c r="A48" s="48" t="s">
        <v>49</v>
      </c>
      <c r="B48" s="49"/>
      <c r="C48" s="15"/>
      <c r="D48" s="16">
        <v>104</v>
      </c>
      <c r="E48" s="17">
        <v>5869516</v>
      </c>
      <c r="F48" s="17">
        <v>371119.98</v>
      </c>
      <c r="G48" s="18">
        <f>1-(+F48/E48)</f>
        <v>0.9367716213738918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976095</v>
      </c>
      <c r="F50" s="17">
        <v>57070</v>
      </c>
      <c r="G50" s="18">
        <f>1-(+F50/E50)</f>
        <v>0.9415323303571886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108410</v>
      </c>
      <c r="F51" s="17">
        <v>1460</v>
      </c>
      <c r="G51" s="18">
        <f>1-(+F51/E51)</f>
        <v>0.9865326076930172</v>
      </c>
      <c r="H51" s="19"/>
    </row>
    <row r="52" spans="1:8" ht="15.75">
      <c r="A52" s="48" t="s">
        <v>53</v>
      </c>
      <c r="B52" s="49"/>
      <c r="C52" s="15"/>
      <c r="D52" s="16">
        <v>1</v>
      </c>
      <c r="E52" s="17">
        <v>75275</v>
      </c>
      <c r="F52" s="17">
        <v>800</v>
      </c>
      <c r="G52" s="18">
        <f>1-(+F52/E52)</f>
        <v>0.9893723015609432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882</v>
      </c>
      <c r="E54" s="17">
        <v>52525963.82</v>
      </c>
      <c r="F54" s="17">
        <v>5549665.3</v>
      </c>
      <c r="G54" s="18">
        <f>1-(+F54/E54)</f>
        <v>0.8943443414190738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1221</v>
      </c>
      <c r="E61" s="34">
        <f>SUM(E44:E60)</f>
        <v>69813964.92</v>
      </c>
      <c r="F61" s="34">
        <f>SUM(F44:F60)</f>
        <v>6707816.71</v>
      </c>
      <c r="G61" s="35">
        <f>1-(+F61/E61)</f>
        <v>0.9039186971018405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7281612.21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4.10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10</v>
      </c>
      <c r="E9" s="17">
        <v>146880.5</v>
      </c>
      <c r="F9" s="17">
        <v>27326</v>
      </c>
      <c r="G9" s="18">
        <f>F9/E9</f>
        <v>0.18604239500818692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2289987</v>
      </c>
      <c r="F10" s="17">
        <v>148800</v>
      </c>
      <c r="G10" s="18">
        <f>F10/E10</f>
        <v>0.06497853481264304</v>
      </c>
      <c r="H10" s="19"/>
    </row>
    <row r="11" spans="1:8" ht="15.75">
      <c r="A11" s="13" t="s">
        <v>76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87</v>
      </c>
      <c r="B13" s="14"/>
      <c r="C13" s="15"/>
      <c r="D13" s="16">
        <v>2</v>
      </c>
      <c r="E13" s="17">
        <v>175087</v>
      </c>
      <c r="F13" s="17">
        <v>65392.5</v>
      </c>
      <c r="G13" s="18">
        <f>F13/E13</f>
        <v>0.3734857527971808</v>
      </c>
      <c r="H13" s="19"/>
    </row>
    <row r="14" spans="1:8" ht="15.75">
      <c r="A14" s="13" t="s">
        <v>88</v>
      </c>
      <c r="B14" s="14"/>
      <c r="C14" s="15"/>
      <c r="D14" s="16">
        <v>1</v>
      </c>
      <c r="E14" s="17">
        <v>92046</v>
      </c>
      <c r="F14" s="17">
        <v>27828.5</v>
      </c>
      <c r="G14" s="18">
        <f>F14/E14</f>
        <v>0.3023325293874802</v>
      </c>
      <c r="H14" s="19"/>
    </row>
    <row r="15" spans="1:8" ht="15.75">
      <c r="A15" s="13" t="s">
        <v>32</v>
      </c>
      <c r="B15" s="14"/>
      <c r="C15" s="15"/>
      <c r="D15" s="16">
        <v>2</v>
      </c>
      <c r="E15" s="17">
        <v>336290</v>
      </c>
      <c r="F15" s="17">
        <v>105285</v>
      </c>
      <c r="G15" s="18">
        <f>F15/E15</f>
        <v>0.3130779981563531</v>
      </c>
      <c r="H15" s="19"/>
    </row>
    <row r="16" spans="1:8" ht="15.75">
      <c r="A16" s="13" t="s">
        <v>89</v>
      </c>
      <c r="B16" s="14"/>
      <c r="C16" s="15"/>
      <c r="D16" s="16">
        <v>14</v>
      </c>
      <c r="E16" s="17">
        <v>2171698</v>
      </c>
      <c r="F16" s="17">
        <v>398306.5</v>
      </c>
      <c r="G16" s="18">
        <f>F16/E16</f>
        <v>0.18340786794480632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1157749</v>
      </c>
      <c r="F18" s="17">
        <v>217818.5</v>
      </c>
      <c r="G18" s="18">
        <f>F18/E18</f>
        <v>0.18813965721412845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556323</v>
      </c>
      <c r="F19" s="17">
        <v>86188.5</v>
      </c>
      <c r="G19" s="18">
        <f>F19/E19</f>
        <v>0.15492528620963003</v>
      </c>
      <c r="H19" s="19"/>
    </row>
    <row r="20" spans="1:8" ht="15.75">
      <c r="A20" s="13" t="s">
        <v>18</v>
      </c>
      <c r="B20" s="14"/>
      <c r="C20" s="15"/>
      <c r="D20" s="16">
        <v>1</v>
      </c>
      <c r="E20" s="17">
        <v>125002</v>
      </c>
      <c r="F20" s="17">
        <v>24025.5</v>
      </c>
      <c r="G20" s="18">
        <f>F20/E20</f>
        <v>0.19220092478520343</v>
      </c>
      <c r="H20" s="19"/>
    </row>
    <row r="21" spans="1:8" ht="15.75">
      <c r="A21" s="13" t="s">
        <v>90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105712</v>
      </c>
      <c r="F22" s="17">
        <v>17835.25</v>
      </c>
      <c r="G22" s="18">
        <f>F22/E22</f>
        <v>0.16871547222642652</v>
      </c>
      <c r="H22" s="19"/>
    </row>
    <row r="23" spans="1:8" ht="15.75">
      <c r="A23" s="13" t="s">
        <v>25</v>
      </c>
      <c r="B23" s="14"/>
      <c r="C23" s="15"/>
      <c r="D23" s="16">
        <v>4</v>
      </c>
      <c r="E23" s="17">
        <v>1308001</v>
      </c>
      <c r="F23" s="17">
        <v>137851.5</v>
      </c>
      <c r="G23" s="18">
        <f>F23/E23</f>
        <v>0.10539097447173205</v>
      </c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0</v>
      </c>
      <c r="F24" s="17">
        <v>10</v>
      </c>
      <c r="G24" s="18">
        <v>0</v>
      </c>
      <c r="H24" s="19"/>
    </row>
    <row r="25" spans="1:8" ht="15.75">
      <c r="A25" s="20" t="s">
        <v>27</v>
      </c>
      <c r="B25" s="14"/>
      <c r="C25" s="15"/>
      <c r="D25" s="16">
        <v>5</v>
      </c>
      <c r="E25" s="17">
        <v>613901</v>
      </c>
      <c r="F25" s="17">
        <v>183553.5</v>
      </c>
      <c r="G25" s="18">
        <f>F25/E25</f>
        <v>0.29899527774022194</v>
      </c>
      <c r="H25" s="19"/>
    </row>
    <row r="26" spans="1:8" ht="15.75">
      <c r="A26" s="20" t="s">
        <v>28</v>
      </c>
      <c r="B26" s="14"/>
      <c r="C26" s="15"/>
      <c r="D26" s="16">
        <v>15</v>
      </c>
      <c r="E26" s="17">
        <v>234788</v>
      </c>
      <c r="F26" s="17">
        <v>234788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>
        <v>104493</v>
      </c>
      <c r="F28" s="17">
        <v>104493</v>
      </c>
      <c r="G28" s="18">
        <f aca="true" t="shared" si="0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153212</v>
      </c>
      <c r="F29" s="17">
        <v>54217.5</v>
      </c>
      <c r="G29" s="18">
        <f t="shared" si="0"/>
        <v>0.3538724120826045</v>
      </c>
      <c r="H29" s="19"/>
    </row>
    <row r="30" spans="1:8" ht="15.75">
      <c r="A30" s="21" t="s">
        <v>91</v>
      </c>
      <c r="B30" s="14"/>
      <c r="C30" s="15"/>
      <c r="D30" s="16">
        <v>1</v>
      </c>
      <c r="E30" s="17">
        <v>201567.5</v>
      </c>
      <c r="F30" s="17">
        <v>36459.5</v>
      </c>
      <c r="G30" s="18">
        <f t="shared" si="0"/>
        <v>0.18087985414315305</v>
      </c>
      <c r="H30" s="19"/>
    </row>
    <row r="31" spans="1:8" ht="15.75">
      <c r="A31" s="21" t="s">
        <v>92</v>
      </c>
      <c r="B31" s="14"/>
      <c r="C31" s="15"/>
      <c r="D31" s="16">
        <v>1</v>
      </c>
      <c r="E31" s="17">
        <v>170790</v>
      </c>
      <c r="F31" s="17">
        <v>39033</v>
      </c>
      <c r="G31" s="18">
        <f t="shared" si="0"/>
        <v>0.2285438257509222</v>
      </c>
      <c r="H31" s="19"/>
    </row>
    <row r="32" spans="1:8" ht="15.75">
      <c r="A32" s="21" t="s">
        <v>71</v>
      </c>
      <c r="B32" s="14"/>
      <c r="C32" s="15"/>
      <c r="D32" s="16">
        <v>2</v>
      </c>
      <c r="E32" s="17">
        <v>148166</v>
      </c>
      <c r="F32" s="17">
        <v>48096.5</v>
      </c>
      <c r="G32" s="18">
        <f t="shared" si="0"/>
        <v>0.32461225922276365</v>
      </c>
      <c r="H32" s="19"/>
    </row>
    <row r="33" spans="1:8" ht="15.75">
      <c r="A33" s="21" t="s">
        <v>93</v>
      </c>
      <c r="B33" s="14"/>
      <c r="C33" s="15"/>
      <c r="D33" s="16">
        <v>1</v>
      </c>
      <c r="E33" s="17">
        <v>110824</v>
      </c>
      <c r="F33" s="17">
        <v>35426.25</v>
      </c>
      <c r="G33" s="18">
        <f t="shared" si="0"/>
        <v>0.3196622572727929</v>
      </c>
      <c r="H33" s="19"/>
    </row>
    <row r="34" spans="1:8" ht="15.75">
      <c r="A34" s="21" t="s">
        <v>94</v>
      </c>
      <c r="B34" s="14"/>
      <c r="C34" s="15"/>
      <c r="D34" s="16">
        <v>1</v>
      </c>
      <c r="E34" s="17">
        <v>375729</v>
      </c>
      <c r="F34" s="17">
        <v>27276.5</v>
      </c>
      <c r="G34" s="18">
        <f t="shared" si="0"/>
        <v>0.07259620630827006</v>
      </c>
      <c r="H34" s="19"/>
    </row>
    <row r="35" spans="1:8" ht="15">
      <c r="A35" s="23" t="s">
        <v>37</v>
      </c>
      <c r="B35" s="14"/>
      <c r="C35" s="15"/>
      <c r="D35" s="24"/>
      <c r="E35" s="73">
        <v>61650</v>
      </c>
      <c r="F35" s="17">
        <v>12330</v>
      </c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>
        <v>35590</v>
      </c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74</v>
      </c>
      <c r="E39" s="34">
        <f>SUM(E9:E38)</f>
        <v>10639896</v>
      </c>
      <c r="F39" s="34">
        <f>SUM(F9:F38)</f>
        <v>2067931.5</v>
      </c>
      <c r="G39" s="35">
        <f>F39/E39</f>
        <v>0.194356364009573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229</v>
      </c>
      <c r="E44" s="17">
        <v>17130754.45</v>
      </c>
      <c r="F44" s="17">
        <v>958613.51</v>
      </c>
      <c r="G44" s="18">
        <f>1-(+F44/E44)</f>
        <v>0.9440413723284674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632</v>
      </c>
      <c r="E46" s="17">
        <v>33909875.4</v>
      </c>
      <c r="F46" s="17">
        <v>2369556.73</v>
      </c>
      <c r="G46" s="18">
        <f aca="true" t="shared" si="1" ref="G46:G52">1-(+F46/E46)</f>
        <v>0.9301219275491647</v>
      </c>
      <c r="H46" s="19"/>
    </row>
    <row r="47" spans="1:8" ht="15.75">
      <c r="A47" s="48" t="s">
        <v>48</v>
      </c>
      <c r="B47" s="49"/>
      <c r="C47" s="15"/>
      <c r="D47" s="16">
        <v>28</v>
      </c>
      <c r="E47" s="17">
        <v>2594941.5</v>
      </c>
      <c r="F47" s="17">
        <v>167530</v>
      </c>
      <c r="G47" s="18">
        <f t="shared" si="1"/>
        <v>0.9354397777368006</v>
      </c>
      <c r="H47" s="19"/>
    </row>
    <row r="48" spans="1:8" ht="15.75">
      <c r="A48" s="48" t="s">
        <v>49</v>
      </c>
      <c r="B48" s="49"/>
      <c r="C48" s="15"/>
      <c r="D48" s="16">
        <v>188</v>
      </c>
      <c r="E48" s="17">
        <v>19696712</v>
      </c>
      <c r="F48" s="17">
        <v>1452732.39</v>
      </c>
      <c r="G48" s="18">
        <f t="shared" si="1"/>
        <v>0.9262449291028878</v>
      </c>
      <c r="H48" s="19"/>
    </row>
    <row r="49" spans="1:8" ht="15.75">
      <c r="A49" s="48" t="s">
        <v>50</v>
      </c>
      <c r="B49" s="49"/>
      <c r="C49" s="15"/>
      <c r="D49" s="16">
        <v>8</v>
      </c>
      <c r="E49" s="17">
        <v>803148</v>
      </c>
      <c r="F49" s="17">
        <v>45479</v>
      </c>
      <c r="G49" s="18">
        <f t="shared" si="1"/>
        <v>0.9433740730226559</v>
      </c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5002150</v>
      </c>
      <c r="F50" s="17">
        <v>305876.36</v>
      </c>
      <c r="G50" s="18">
        <f t="shared" si="1"/>
        <v>0.938851022060514</v>
      </c>
      <c r="H50" s="19"/>
    </row>
    <row r="51" spans="1:8" ht="15.75">
      <c r="A51" s="48" t="s">
        <v>52</v>
      </c>
      <c r="B51" s="49"/>
      <c r="C51" s="15"/>
      <c r="D51" s="16">
        <v>3</v>
      </c>
      <c r="E51" s="17">
        <v>530220</v>
      </c>
      <c r="F51" s="17">
        <v>64605</v>
      </c>
      <c r="G51" s="18">
        <f t="shared" si="1"/>
        <v>0.8781543510241032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352375</v>
      </c>
      <c r="F52" s="17">
        <v>16625</v>
      </c>
      <c r="G52" s="18">
        <f t="shared" si="1"/>
        <v>0.9528201489890031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1821</v>
      </c>
      <c r="E54" s="17">
        <v>102456172.97</v>
      </c>
      <c r="F54" s="17">
        <v>12036757.96</v>
      </c>
      <c r="G54" s="18">
        <f>1-(+F54/E54)</f>
        <v>0.8825179819714283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2933</v>
      </c>
      <c r="E61" s="34">
        <f>SUM(E44:E60)</f>
        <v>182476349.32</v>
      </c>
      <c r="F61" s="34">
        <f>SUM(F44:F60)</f>
        <v>17417775.950000003</v>
      </c>
      <c r="G61" s="35">
        <f>1-(F61/E61)</f>
        <v>0.9045477618611534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19485707.450000003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63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64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4">
      <selection activeCell="D9" sqref="D9"/>
    </sheetView>
  </sheetViews>
  <sheetFormatPr defaultColWidth="8.88671875" defaultRowHeight="15"/>
  <cols>
    <col min="1" max="1" width="8.5546875" style="81" customWidth="1"/>
    <col min="2" max="2" width="13.88671875" style="81" customWidth="1"/>
    <col min="3" max="3" width="3.21484375" style="81" customWidth="1"/>
    <col min="4" max="4" width="6.77734375" style="81" customWidth="1"/>
    <col min="5" max="6" width="12.99609375" style="81" customWidth="1"/>
    <col min="7" max="7" width="10.335937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96</v>
      </c>
      <c r="E5" s="7"/>
      <c r="F5" s="8"/>
      <c r="G5" s="5"/>
      <c r="H5" s="2"/>
    </row>
    <row r="6" spans="1:8" ht="15.75" customHeight="1">
      <c r="A6" s="9" t="s">
        <v>4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 customHeight="1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 customHeight="1">
      <c r="A9" s="13" t="s">
        <v>11</v>
      </c>
      <c r="B9" s="14"/>
      <c r="C9" s="15"/>
      <c r="D9" s="16">
        <v>4</v>
      </c>
      <c r="E9" s="17">
        <v>49505</v>
      </c>
      <c r="F9" s="17">
        <v>18552</v>
      </c>
      <c r="G9" s="18">
        <f>F9/E9</f>
        <v>0.37475002524997475</v>
      </c>
      <c r="H9" s="19"/>
    </row>
    <row r="10" spans="1:8" ht="15.75" customHeight="1">
      <c r="A10" s="13" t="s">
        <v>12</v>
      </c>
      <c r="B10" s="14"/>
      <c r="C10" s="15"/>
      <c r="D10" s="16">
        <v>2</v>
      </c>
      <c r="E10" s="17">
        <v>138292</v>
      </c>
      <c r="F10" s="17">
        <v>29859.5</v>
      </c>
      <c r="G10" s="18">
        <f>F10/E10</f>
        <v>0.2159163219853643</v>
      </c>
      <c r="H10" s="19"/>
    </row>
    <row r="11" spans="1:8" ht="15.75" customHeight="1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20</v>
      </c>
      <c r="B18" s="14"/>
      <c r="C18" s="15"/>
      <c r="D18" s="16">
        <v>2</v>
      </c>
      <c r="E18" s="17">
        <v>185014</v>
      </c>
      <c r="F18" s="17">
        <v>47779.5</v>
      </c>
      <c r="G18" s="18">
        <f>F18/E18</f>
        <v>0.2582480244738236</v>
      </c>
      <c r="H18" s="19"/>
    </row>
    <row r="19" spans="1:8" ht="15.75" customHeight="1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 customHeight="1">
      <c r="A25" s="20" t="s">
        <v>27</v>
      </c>
      <c r="B25" s="14"/>
      <c r="C25" s="15"/>
      <c r="D25" s="16">
        <v>1</v>
      </c>
      <c r="E25" s="17">
        <v>65869</v>
      </c>
      <c r="F25" s="17">
        <v>8347.5</v>
      </c>
      <c r="G25" s="18">
        <f>F25/E25</f>
        <v>0.12672881021421306</v>
      </c>
      <c r="H25" s="19"/>
    </row>
    <row r="26" spans="1:8" ht="15.75" customHeight="1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31</v>
      </c>
      <c r="B29" s="14"/>
      <c r="C29" s="15"/>
      <c r="D29" s="16">
        <v>1</v>
      </c>
      <c r="E29" s="17">
        <v>54575</v>
      </c>
      <c r="F29" s="17">
        <v>15666.5</v>
      </c>
      <c r="G29" s="18">
        <f>F29/E29</f>
        <v>0.28706367384333487</v>
      </c>
      <c r="H29" s="19"/>
    </row>
    <row r="30" spans="1:8" ht="15.75" customHeight="1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 customHeight="1">
      <c r="A32" s="21" t="s">
        <v>71</v>
      </c>
      <c r="B32" s="14"/>
      <c r="C32" s="15"/>
      <c r="D32" s="16">
        <v>1</v>
      </c>
      <c r="E32" s="17">
        <v>81418</v>
      </c>
      <c r="F32" s="17">
        <v>25538.5</v>
      </c>
      <c r="G32" s="18">
        <f>F32/E32</f>
        <v>0.3136714240094328</v>
      </c>
      <c r="H32" s="19"/>
    </row>
    <row r="33" spans="1:8" ht="15.75" customHeight="1">
      <c r="A33" s="21" t="s">
        <v>100</v>
      </c>
      <c r="B33" s="14"/>
      <c r="C33" s="15"/>
      <c r="D33" s="16">
        <v>2</v>
      </c>
      <c r="E33" s="17">
        <v>216975</v>
      </c>
      <c r="F33" s="17">
        <v>36547</v>
      </c>
      <c r="G33" s="18">
        <f>F33/E33</f>
        <v>0.16843876022583246</v>
      </c>
      <c r="H33" s="19"/>
    </row>
    <row r="34" spans="1:8" ht="15.75" customHeight="1">
      <c r="A34" s="21" t="s">
        <v>76</v>
      </c>
      <c r="B34" s="14"/>
      <c r="C34" s="15"/>
      <c r="D34" s="16">
        <v>1</v>
      </c>
      <c r="E34" s="17">
        <v>82322</v>
      </c>
      <c r="F34" s="17">
        <v>21094</v>
      </c>
      <c r="G34" s="18">
        <f>F34/E34</f>
        <v>0.2562377007361337</v>
      </c>
      <c r="H34" s="19"/>
    </row>
    <row r="35" spans="1:8" ht="15.75" customHeight="1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40</v>
      </c>
      <c r="B39" s="31"/>
      <c r="C39" s="32"/>
      <c r="D39" s="33">
        <f>SUM(D9:D38)</f>
        <v>14</v>
      </c>
      <c r="E39" s="34">
        <f>SUM(E9:E38)</f>
        <v>873970</v>
      </c>
      <c r="F39" s="34">
        <f>SUM(F9:F38)</f>
        <v>203384.5</v>
      </c>
      <c r="G39" s="35">
        <f>F39/E39</f>
        <v>0.23271336544732657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 customHeight="1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 customHeight="1">
      <c r="A44" s="48" t="s">
        <v>45</v>
      </c>
      <c r="B44" s="49"/>
      <c r="C44" s="15"/>
      <c r="D44" s="16">
        <v>41</v>
      </c>
      <c r="E44" s="17">
        <v>1524454.45</v>
      </c>
      <c r="F44" s="17">
        <v>104342.54</v>
      </c>
      <c r="G44" s="18">
        <f>1-(+F44/E44)</f>
        <v>0.9315541766433231</v>
      </c>
      <c r="H44" s="19"/>
    </row>
    <row r="45" spans="1:8" ht="15.75" customHeight="1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47</v>
      </c>
      <c r="B46" s="49"/>
      <c r="C46" s="15"/>
      <c r="D46" s="16">
        <v>102</v>
      </c>
      <c r="E46" s="17">
        <v>5042976</v>
      </c>
      <c r="F46" s="17">
        <v>340340.31</v>
      </c>
      <c r="G46" s="18">
        <f>1-(+F46/E46)</f>
        <v>0.9325120107650721</v>
      </c>
      <c r="H46" s="19"/>
    </row>
    <row r="47" spans="1:8" ht="15.75" customHeight="1">
      <c r="A47" s="48" t="s">
        <v>48</v>
      </c>
      <c r="B47" s="49"/>
      <c r="C47" s="15"/>
      <c r="D47" s="16">
        <v>12</v>
      </c>
      <c r="E47" s="17">
        <v>1117271</v>
      </c>
      <c r="F47" s="17">
        <v>26525.5</v>
      </c>
      <c r="G47" s="18">
        <f>1-(+F47/E47)</f>
        <v>0.9762586695618163</v>
      </c>
      <c r="H47" s="19"/>
    </row>
    <row r="48" spans="1:8" ht="15.75" customHeight="1">
      <c r="A48" s="48" t="s">
        <v>49</v>
      </c>
      <c r="B48" s="49"/>
      <c r="C48" s="15"/>
      <c r="D48" s="16">
        <v>26</v>
      </c>
      <c r="E48" s="17">
        <v>1607445</v>
      </c>
      <c r="F48" s="17">
        <v>131749.7</v>
      </c>
      <c r="G48" s="18">
        <f>1-(+F48/E48)</f>
        <v>0.9180378177791464</v>
      </c>
      <c r="H48" s="19"/>
    </row>
    <row r="49" spans="1:8" ht="15.75" customHeight="1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51</v>
      </c>
      <c r="B50" s="49"/>
      <c r="C50" s="15"/>
      <c r="D50" s="16">
        <v>6</v>
      </c>
      <c r="E50" s="17">
        <v>690805</v>
      </c>
      <c r="F50" s="17">
        <v>47580</v>
      </c>
      <c r="G50" s="18">
        <f>1-(+F50/E50)</f>
        <v>0.9311238337881168</v>
      </c>
      <c r="H50" s="19"/>
    </row>
    <row r="51" spans="1:8" ht="15.75" customHeight="1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82</v>
      </c>
      <c r="B53" s="51"/>
      <c r="C53" s="15"/>
      <c r="D53" s="16">
        <v>469</v>
      </c>
      <c r="E53" s="17">
        <v>23055490.33</v>
      </c>
      <c r="F53" s="17">
        <v>2286714.86</v>
      </c>
      <c r="G53" s="18">
        <f>1-(+F53/E53)</f>
        <v>0.9008169062002335</v>
      </c>
      <c r="H53" s="19"/>
    </row>
    <row r="54" spans="1:8" ht="15.75" customHeight="1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38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59</v>
      </c>
      <c r="B60" s="31"/>
      <c r="C60" s="32"/>
      <c r="D60" s="33">
        <f>SUM(D44:D56)</f>
        <v>656</v>
      </c>
      <c r="E60" s="34">
        <f>SUM(E44:E59)</f>
        <v>33038441.779999997</v>
      </c>
      <c r="F60" s="34">
        <f>SUM(F44:F59)</f>
        <v>2937252.91</v>
      </c>
      <c r="G60" s="35">
        <f>1-(F60/E60)</f>
        <v>0.9110959006614506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60</v>
      </c>
      <c r="B62" s="59"/>
      <c r="C62" s="59"/>
      <c r="D62" s="78"/>
      <c r="E62" s="59"/>
      <c r="F62" s="60">
        <f>F60+F39</f>
        <v>3140637.41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101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8</v>
      </c>
      <c r="E9" s="17">
        <v>226918</v>
      </c>
      <c r="F9" s="17">
        <v>34170.5</v>
      </c>
      <c r="G9" s="82">
        <f>F9/E9</f>
        <v>0.1505852334323412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1463270</v>
      </c>
      <c r="F10" s="17">
        <v>170158</v>
      </c>
      <c r="G10" s="82">
        <f>F10/E10</f>
        <v>0.11628612627881389</v>
      </c>
      <c r="H10" s="19"/>
    </row>
    <row r="11" spans="1:8" ht="15.75">
      <c r="A11" s="13" t="s">
        <v>102</v>
      </c>
      <c r="B11" s="14"/>
      <c r="C11" s="15"/>
      <c r="D11" s="16">
        <v>1</v>
      </c>
      <c r="E11" s="17">
        <v>367046</v>
      </c>
      <c r="F11" s="17">
        <v>120587</v>
      </c>
      <c r="G11" s="82">
        <f>F11/E11</f>
        <v>0.32853375326253387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227656</v>
      </c>
      <c r="F12" s="17">
        <v>31426</v>
      </c>
      <c r="G12" s="82">
        <f>F12/E12</f>
        <v>0.13804160663457146</v>
      </c>
      <c r="H12" s="19"/>
    </row>
    <row r="13" spans="1:8" ht="15.75">
      <c r="A13" s="13" t="s">
        <v>103</v>
      </c>
      <c r="B13" s="14"/>
      <c r="C13" s="15"/>
      <c r="D13" s="16">
        <v>13</v>
      </c>
      <c r="E13" s="17">
        <v>2838184</v>
      </c>
      <c r="F13" s="17">
        <v>522577</v>
      </c>
      <c r="G13" s="82">
        <f>F13/E13</f>
        <v>0.18412372136549288</v>
      </c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104</v>
      </c>
      <c r="B15" s="14"/>
      <c r="C15" s="15"/>
      <c r="D15" s="16">
        <v>1</v>
      </c>
      <c r="E15" s="17">
        <v>66695</v>
      </c>
      <c r="F15" s="17">
        <v>17376</v>
      </c>
      <c r="G15" s="82">
        <f>F15/E15</f>
        <v>0.2605292750581003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152468</v>
      </c>
      <c r="F16" s="17">
        <v>21718</v>
      </c>
      <c r="G16" s="82">
        <f>F16/E16</f>
        <v>0.14244300443371724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1540291</v>
      </c>
      <c r="F18" s="17">
        <v>384959</v>
      </c>
      <c r="G18" s="82">
        <f>F18/E18</f>
        <v>0.24992615031834894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811923.5</v>
      </c>
      <c r="F19" s="17">
        <v>225160.5</v>
      </c>
      <c r="G19" s="82">
        <f>F19/E19</f>
        <v>0.27731738273371814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209375</v>
      </c>
      <c r="F20" s="17">
        <v>35769</v>
      </c>
      <c r="G20" s="82">
        <f>F20/E20</f>
        <v>0.17083701492537312</v>
      </c>
      <c r="H20" s="19"/>
    </row>
    <row r="21" spans="1:8" ht="15.75">
      <c r="A21" s="13" t="s">
        <v>105</v>
      </c>
      <c r="B21" s="14"/>
      <c r="C21" s="15"/>
      <c r="D21" s="16">
        <v>1</v>
      </c>
      <c r="E21" s="17">
        <v>112880</v>
      </c>
      <c r="F21" s="17">
        <v>15727</v>
      </c>
      <c r="G21" s="82">
        <f>F21/E21</f>
        <v>0.13932494684620836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2</v>
      </c>
      <c r="E23" s="17">
        <v>204674</v>
      </c>
      <c r="F23" s="17">
        <v>58919</v>
      </c>
      <c r="G23" s="82">
        <f>F23/E23</f>
        <v>0.28786753569090356</v>
      </c>
      <c r="H23" s="19"/>
    </row>
    <row r="24" spans="1:8" ht="15.75">
      <c r="A24" s="13" t="s">
        <v>106</v>
      </c>
      <c r="B24" s="14"/>
      <c r="C24" s="15"/>
      <c r="D24" s="16">
        <v>1</v>
      </c>
      <c r="E24" s="17">
        <v>77715</v>
      </c>
      <c r="F24" s="17">
        <v>26127</v>
      </c>
      <c r="G24" s="82">
        <f>F24/E24</f>
        <v>0.33618992472495657</v>
      </c>
      <c r="H24" s="19"/>
    </row>
    <row r="25" spans="1:8" ht="15.75">
      <c r="A25" s="20" t="s">
        <v>27</v>
      </c>
      <c r="B25" s="14"/>
      <c r="C25" s="15"/>
      <c r="D25" s="16">
        <v>6</v>
      </c>
      <c r="E25" s="17">
        <v>830318</v>
      </c>
      <c r="F25" s="17">
        <v>266211</v>
      </c>
      <c r="G25" s="82">
        <f>F25/E25</f>
        <v>0.320613307190739</v>
      </c>
      <c r="H25" s="19"/>
    </row>
    <row r="26" spans="1:8" ht="15.75">
      <c r="A26" s="20" t="s">
        <v>28</v>
      </c>
      <c r="B26" s="14"/>
      <c r="C26" s="15"/>
      <c r="D26" s="16">
        <v>19</v>
      </c>
      <c r="E26" s="17">
        <v>154692</v>
      </c>
      <c r="F26" s="17">
        <v>154692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76034</v>
      </c>
      <c r="F28" s="17">
        <v>63284</v>
      </c>
      <c r="G28" s="82">
        <f>F28/E28</f>
        <v>0.832311860483468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119475</v>
      </c>
      <c r="F29" s="17">
        <v>44173</v>
      </c>
      <c r="G29" s="82">
        <f>F29/E29</f>
        <v>0.3697258840761666</v>
      </c>
      <c r="H29" s="19"/>
    </row>
    <row r="30" spans="1:8" ht="15.75">
      <c r="A30" s="21" t="s">
        <v>107</v>
      </c>
      <c r="B30" s="14"/>
      <c r="C30" s="15"/>
      <c r="D30" s="16">
        <v>1</v>
      </c>
      <c r="E30" s="17">
        <v>79046</v>
      </c>
      <c r="F30" s="17">
        <v>35615</v>
      </c>
      <c r="G30" s="82">
        <f>F30/E30</f>
        <v>0.4505604331654986</v>
      </c>
      <c r="H30" s="19"/>
    </row>
    <row r="31" spans="1:8" ht="15.75">
      <c r="A31" s="21" t="s">
        <v>108</v>
      </c>
      <c r="B31" s="14"/>
      <c r="C31" s="15"/>
      <c r="D31" s="16">
        <v>1</v>
      </c>
      <c r="E31" s="17">
        <v>186477</v>
      </c>
      <c r="F31" s="17">
        <v>36754.5</v>
      </c>
      <c r="G31" s="82">
        <f>F31/E31</f>
        <v>0.1970993741855564</v>
      </c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395306</v>
      </c>
      <c r="F33" s="17">
        <v>95195.5</v>
      </c>
      <c r="G33" s="82">
        <f>F33/E33</f>
        <v>0.24081471062923407</v>
      </c>
      <c r="H33" s="19"/>
    </row>
    <row r="34" spans="1:8" ht="15.75">
      <c r="A34" s="21" t="s">
        <v>109</v>
      </c>
      <c r="B34" s="14"/>
      <c r="C34" s="15"/>
      <c r="D34" s="16">
        <v>1</v>
      </c>
      <c r="E34" s="17">
        <v>651958</v>
      </c>
      <c r="F34" s="17">
        <v>128198.5</v>
      </c>
      <c r="G34" s="82">
        <f>F34/E34</f>
        <v>0.19663613300243268</v>
      </c>
      <c r="H34" s="19"/>
    </row>
    <row r="35" spans="1:8" ht="15">
      <c r="A35" s="23" t="s">
        <v>37</v>
      </c>
      <c r="B35" s="14"/>
      <c r="C35" s="15"/>
      <c r="D35" s="24"/>
      <c r="E35" s="73">
        <v>73180</v>
      </c>
      <c r="F35" s="17">
        <v>14591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72</v>
      </c>
      <c r="E39" s="34">
        <f>SUM(E9:E38)</f>
        <v>10865581.5</v>
      </c>
      <c r="F39" s="34">
        <f>SUM(F9:F38)</f>
        <v>2503388.5</v>
      </c>
      <c r="G39" s="84">
        <f>F39/E39</f>
        <v>0.2303961826617379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161</v>
      </c>
      <c r="E44" s="17">
        <v>20189683.15</v>
      </c>
      <c r="F44" s="17">
        <v>1141623.87</v>
      </c>
      <c r="G44" s="82">
        <f>1-(+F44/E44)</f>
        <v>0.9434550873573269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532</v>
      </c>
      <c r="E46" s="17">
        <v>53132471.75</v>
      </c>
      <c r="F46" s="17">
        <v>3115216.65</v>
      </c>
      <c r="G46" s="82">
        <f>1-(+F46/E46)</f>
        <v>0.9413688739221886</v>
      </c>
      <c r="H46" s="19"/>
    </row>
    <row r="47" spans="1:8" ht="15.75">
      <c r="A47" s="48" t="s">
        <v>48</v>
      </c>
      <c r="B47" s="49"/>
      <c r="C47" s="15"/>
      <c r="D47" s="16">
        <v>53</v>
      </c>
      <c r="E47" s="17">
        <v>7244908.5</v>
      </c>
      <c r="F47" s="17">
        <v>522277.15</v>
      </c>
      <c r="G47" s="82">
        <f>1-(+F47/E47)</f>
        <v>0.9279111461518113</v>
      </c>
      <c r="H47" s="19"/>
    </row>
    <row r="48" spans="1:8" ht="15.75">
      <c r="A48" s="48" t="s">
        <v>49</v>
      </c>
      <c r="B48" s="49"/>
      <c r="C48" s="15"/>
      <c r="D48" s="16">
        <v>143</v>
      </c>
      <c r="E48" s="17">
        <v>23879132</v>
      </c>
      <c r="F48" s="17">
        <v>1333071.79</v>
      </c>
      <c r="G48" s="82">
        <f>1-(+F48/E48)</f>
        <v>0.9441741940201176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37</v>
      </c>
      <c r="E50" s="17">
        <v>10531693.5</v>
      </c>
      <c r="F50" s="17">
        <v>543469.65</v>
      </c>
      <c r="G50" s="82">
        <f>1-(+F50/E50)</f>
        <v>0.9483967464491821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496530</v>
      </c>
      <c r="F51" s="17">
        <v>21540.01</v>
      </c>
      <c r="G51" s="82">
        <f>1-(+F51/E51)</f>
        <v>0.9566189152719876</v>
      </c>
      <c r="H51" s="19"/>
    </row>
    <row r="52" spans="1:8" ht="15.75">
      <c r="A52" s="88" t="s">
        <v>53</v>
      </c>
      <c r="B52" s="49"/>
      <c r="C52" s="15"/>
      <c r="D52" s="16">
        <v>4</v>
      </c>
      <c r="E52" s="17">
        <v>360050</v>
      </c>
      <c r="F52" s="17">
        <v>51400</v>
      </c>
      <c r="G52" s="82">
        <f>1-(+F52/E52)</f>
        <v>0.8572420497153173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313900</v>
      </c>
      <c r="F53" s="17">
        <v>70300</v>
      </c>
      <c r="G53" s="82">
        <f>1-(+F53/E53)</f>
        <v>0.7760433258999682</v>
      </c>
      <c r="H53" s="19"/>
    </row>
    <row r="54" spans="1:8" ht="15.75">
      <c r="A54" s="48" t="s">
        <v>110</v>
      </c>
      <c r="B54" s="49"/>
      <c r="C54" s="15"/>
      <c r="D54" s="16">
        <v>1810</v>
      </c>
      <c r="E54" s="17">
        <v>111776403.55</v>
      </c>
      <c r="F54" s="17">
        <v>13800393.23</v>
      </c>
      <c r="G54" s="82">
        <f>1-(+F54/E54)</f>
        <v>0.8765357196000068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59</v>
      </c>
      <c r="B61" s="31"/>
      <c r="C61" s="32"/>
      <c r="D61" s="33">
        <f>SUM(D44:D57)</f>
        <v>2746</v>
      </c>
      <c r="E61" s="34">
        <f>SUM(E44:E60)</f>
        <v>227924772.45</v>
      </c>
      <c r="F61" s="34">
        <f>SUM(F44:F60)</f>
        <v>20599292.35</v>
      </c>
      <c r="G61" s="91">
        <f>1-(+F61/E61)</f>
        <v>0.9096224068644452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23102680.85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FEBRUARY 2011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112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10</v>
      </c>
      <c r="E9" s="17">
        <v>410381</v>
      </c>
      <c r="F9" s="17">
        <v>73905</v>
      </c>
      <c r="G9" s="82">
        <f>F9/E9</f>
        <v>0.18008874679870657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483227</v>
      </c>
      <c r="F10" s="17">
        <v>55839</v>
      </c>
      <c r="G10" s="82">
        <f>F10/E10</f>
        <v>0.11555438748248753</v>
      </c>
      <c r="H10" s="19"/>
    </row>
    <row r="11" spans="1:8" ht="15.75">
      <c r="A11" s="13" t="s">
        <v>113</v>
      </c>
      <c r="B11" s="14"/>
      <c r="C11" s="15"/>
      <c r="D11" s="16">
        <v>5</v>
      </c>
      <c r="E11" s="17">
        <v>636058</v>
      </c>
      <c r="F11" s="17">
        <v>76129.5</v>
      </c>
      <c r="G11" s="82">
        <f>F11/E11</f>
        <v>0.11968955661276173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152310</v>
      </c>
      <c r="F12" s="17">
        <v>60591</v>
      </c>
      <c r="G12" s="82">
        <f>F12/E12</f>
        <v>0.3978136694898562</v>
      </c>
      <c r="H12" s="19"/>
    </row>
    <row r="13" spans="1:8" ht="15.75">
      <c r="A13" s="13" t="s">
        <v>103</v>
      </c>
      <c r="B13" s="14"/>
      <c r="C13" s="15"/>
      <c r="D13" s="16">
        <v>7</v>
      </c>
      <c r="E13" s="17">
        <v>1880243</v>
      </c>
      <c r="F13" s="17">
        <v>282742.5</v>
      </c>
      <c r="G13" s="82">
        <f>F13/E13</f>
        <v>0.15037550997397678</v>
      </c>
      <c r="H13" s="19"/>
    </row>
    <row r="14" spans="1:8" ht="15.75">
      <c r="A14" s="13" t="s">
        <v>114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115</v>
      </c>
      <c r="B15" s="14"/>
      <c r="C15" s="15"/>
      <c r="D15" s="16">
        <v>2</v>
      </c>
      <c r="E15" s="17">
        <v>140713</v>
      </c>
      <c r="F15" s="17">
        <v>38668</v>
      </c>
      <c r="G15" s="82">
        <f>F15/E15</f>
        <v>0.2748004804104809</v>
      </c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723791</v>
      </c>
      <c r="F18" s="17">
        <v>129265</v>
      </c>
      <c r="G18" s="82">
        <f>F18/E18</f>
        <v>0.17859437323757826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380465</v>
      </c>
      <c r="F19" s="17">
        <v>12239</v>
      </c>
      <c r="G19" s="82">
        <f>F19/E19</f>
        <v>0.0321685306138541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187082</v>
      </c>
      <c r="F20" s="17">
        <v>30607.5</v>
      </c>
      <c r="G20" s="82">
        <f>F20/E20</f>
        <v>0.16360472947691387</v>
      </c>
      <c r="H20" s="19"/>
    </row>
    <row r="21" spans="1:8" ht="15.75">
      <c r="A21" s="13" t="s">
        <v>77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179007</v>
      </c>
      <c r="F22" s="17">
        <v>52744</v>
      </c>
      <c r="G22" s="82">
        <f>F22/E22</f>
        <v>0.29464769534152296</v>
      </c>
      <c r="H22" s="19"/>
    </row>
    <row r="23" spans="1:8" ht="15.75">
      <c r="A23" s="13" t="s">
        <v>116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603953</v>
      </c>
      <c r="F25" s="17">
        <v>155509</v>
      </c>
      <c r="G25" s="82">
        <f>F25/E25</f>
        <v>0.25748526789336257</v>
      </c>
      <c r="H25" s="19"/>
    </row>
    <row r="26" spans="1:8" ht="15.75">
      <c r="A26" s="20" t="s">
        <v>28</v>
      </c>
      <c r="B26" s="14"/>
      <c r="C26" s="15"/>
      <c r="D26" s="16">
        <v>10</v>
      </c>
      <c r="E26" s="17">
        <v>184839</v>
      </c>
      <c r="F26" s="17">
        <v>184839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34613</v>
      </c>
      <c r="F28" s="17">
        <v>34613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362581</v>
      </c>
      <c r="F29" s="17">
        <v>92990.5</v>
      </c>
      <c r="G29" s="82">
        <f>F29/E29</f>
        <v>0.2564682098620722</v>
      </c>
      <c r="H29" s="19"/>
    </row>
    <row r="30" spans="1:8" ht="15.75">
      <c r="A30" s="21" t="s">
        <v>91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117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88251</v>
      </c>
      <c r="F32" s="17">
        <v>32545</v>
      </c>
      <c r="G32" s="82">
        <f>F32/E32</f>
        <v>0.36877769090435236</v>
      </c>
      <c r="H32" s="19"/>
    </row>
    <row r="33" spans="1:8" ht="15.75">
      <c r="A33" s="21" t="s">
        <v>36</v>
      </c>
      <c r="B33" s="14"/>
      <c r="C33" s="15"/>
      <c r="D33" s="16">
        <v>1</v>
      </c>
      <c r="E33" s="17">
        <v>264215</v>
      </c>
      <c r="F33" s="17">
        <v>72328</v>
      </c>
      <c r="G33" s="82">
        <f>F33/E33</f>
        <v>0.2737467592680204</v>
      </c>
      <c r="H33" s="19"/>
    </row>
    <row r="34" spans="1:8" ht="15.75">
      <c r="A34" s="21" t="s">
        <v>109</v>
      </c>
      <c r="B34" s="14"/>
      <c r="C34" s="15"/>
      <c r="D34" s="16">
        <v>3</v>
      </c>
      <c r="E34" s="17">
        <v>988321</v>
      </c>
      <c r="F34" s="17">
        <v>80310.5</v>
      </c>
      <c r="G34" s="82">
        <f>F34/E34</f>
        <v>0.08125953005147113</v>
      </c>
      <c r="H34" s="19"/>
    </row>
    <row r="35" spans="1:8" ht="15">
      <c r="A35" s="23" t="s">
        <v>37</v>
      </c>
      <c r="B35" s="14"/>
      <c r="C35" s="15"/>
      <c r="D35" s="24"/>
      <c r="E35" s="73">
        <f>30590+76800</f>
        <v>107390</v>
      </c>
      <c r="F35" s="17">
        <f>6118+15680</f>
        <v>21798</v>
      </c>
      <c r="G35" s="83"/>
      <c r="H35" s="19"/>
    </row>
    <row r="36" spans="1:8" ht="15">
      <c r="A36" s="23" t="s">
        <v>58</v>
      </c>
      <c r="B36" s="14"/>
      <c r="C36" s="15"/>
      <c r="D36" s="24"/>
      <c r="E36" s="73">
        <v>400</v>
      </c>
      <c r="F36" s="17">
        <v>41933.5</v>
      </c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55</v>
      </c>
      <c r="E39" s="34">
        <f>SUM(E9:E38)</f>
        <v>7807840</v>
      </c>
      <c r="F39" s="34">
        <f>SUM(F9:F38)</f>
        <v>1529597</v>
      </c>
      <c r="G39" s="84">
        <f>F39/E39</f>
        <v>0.19590526957519622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105</v>
      </c>
      <c r="E44" s="17">
        <v>16454495.05</v>
      </c>
      <c r="F44" s="17">
        <v>893109.53</v>
      </c>
      <c r="G44" s="82">
        <f>1-(+F44/E44)</f>
        <v>0.9457224589824165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219</v>
      </c>
      <c r="E46" s="17">
        <v>23310636</v>
      </c>
      <c r="F46" s="17">
        <v>1480812.63</v>
      </c>
      <c r="G46" s="82">
        <f>1-(+F46/E46)</f>
        <v>0.9364748078945594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115</v>
      </c>
      <c r="E48" s="17">
        <v>15341171</v>
      </c>
      <c r="F48" s="17">
        <v>1009990.62</v>
      </c>
      <c r="G48" s="82">
        <f>1-(+F48/E48)</f>
        <v>0.9341646983792828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2067895</v>
      </c>
      <c r="F50" s="17">
        <v>135655</v>
      </c>
      <c r="G50" s="82">
        <f>1-(+F50/E50)</f>
        <v>0.9343994738611003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316570</v>
      </c>
      <c r="F51" s="17">
        <v>21220</v>
      </c>
      <c r="G51" s="82">
        <f>1-(+F51/E51)</f>
        <v>0.9329690115930126</v>
      </c>
      <c r="H51" s="19"/>
    </row>
    <row r="52" spans="1:8" ht="15.75">
      <c r="A52" s="88" t="s">
        <v>53</v>
      </c>
      <c r="B52" s="49"/>
      <c r="C52" s="15"/>
      <c r="D52" s="16">
        <v>2</v>
      </c>
      <c r="E52" s="17">
        <v>193525</v>
      </c>
      <c r="F52" s="17">
        <v>-1175</v>
      </c>
      <c r="G52" s="82">
        <f>1-(+F52/E52)</f>
        <v>1.0060715669810103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161600</v>
      </c>
      <c r="F53" s="17">
        <v>7500</v>
      </c>
      <c r="G53" s="82">
        <f>1-(+F53/E53)</f>
        <v>0.9535891089108911</v>
      </c>
      <c r="H53" s="19"/>
    </row>
    <row r="54" spans="1:8" ht="15.75">
      <c r="A54" s="48" t="s">
        <v>110</v>
      </c>
      <c r="B54" s="49"/>
      <c r="C54" s="15"/>
      <c r="D54" s="16">
        <v>1541</v>
      </c>
      <c r="E54" s="17">
        <v>91570406.45</v>
      </c>
      <c r="F54" s="17">
        <v>9670153.42</v>
      </c>
      <c r="G54" s="82">
        <f>1-(+F54/E54)</f>
        <v>0.894396521814281</v>
      </c>
      <c r="H54" s="19"/>
    </row>
    <row r="55" spans="1:8" ht="15.75">
      <c r="A55" s="90" t="s">
        <v>111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118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2007</v>
      </c>
      <c r="E62" s="34">
        <f>SUM(E44:E61)</f>
        <v>149416298.5</v>
      </c>
      <c r="F62" s="34">
        <f>SUM(F44:F61)</f>
        <v>13217266.2</v>
      </c>
      <c r="G62" s="91">
        <f>1-(+F62/E62)</f>
        <v>0.9115406663617758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14746863.2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2014-06-20T19:25:46Z</dcterms:created>
  <dcterms:modified xsi:type="dcterms:W3CDTF">2014-06-20T19:25:46Z</dcterms:modified>
  <cp:category/>
  <cp:version/>
  <cp:contentType/>
  <cp:contentStatus/>
</cp:coreProperties>
</file>