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MH-HYW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<sst xmlns="http://schemas.openxmlformats.org/spreadsheetml/2006/main" count="936" uniqueCount="147">
  <si>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</si>
  <si>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</si>
  <si>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</si>
  <si>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</si>
  <si>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</si>
  <si>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</si>
  <si>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</si>
  <si>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</si>
  <si>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</si>
  <si>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</si>
  <si>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</si>
  <si>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</si>
  <si>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</si>
  <si>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</si>
  <si>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</si>
  <si>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</si>
  <si>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</si>
  <si>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</si>
  <si>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</si>
  <si>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</si>
  <si>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</si>
  <si>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</si>
  <si>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</si>
  <si>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</si>
  <si>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</si>
  <si>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</si>
  <si>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</si>
  <si>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</si>
  <si>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</si>
  <si>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</si>
  <si>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</si>
  <si>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</si>
  <si>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</si>
  <si>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</si>
  <si>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</si>
  <si>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</si>
  <si>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</si>
  <si>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</si>
  <si>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</si>
  <si>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</si>
  <si>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</si>
  <si>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</si>
  <si>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</si>
  <si>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</si>
  <si>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</si>
  <si>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</si>
  <si>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</si>
  <si>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</si>
  <si>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</si>
  <si>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</si>
  <si>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</si>
  <si>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</si>
  <si>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</si>
  <si>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</si>
  <si>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</si>
  <si>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</si>
  <si>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</si>
  <si>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</si>
  <si>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</si>
  <si>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</si>
  <si>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</si>
  <si>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</si>
  <si>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</si>
  <si>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</si>
  <si>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</si>
  <si>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</si>
  <si>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</si>
  <si>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</si>
  <si>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</si>
  <si>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</si>
  <si>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</si>
  <si>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</si>
  <si>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</si>
  <si>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</si>
  <si>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</si>
  <si>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</si>
  <si>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</si>
  <si>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</si>
  <si>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</si>
  <si>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</si>
  <si>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</si>
  <si>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</si>
  <si>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</si>
  <si>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</si>
  <si>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</si>
  <si>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</si>
  <si>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</si>
  <si>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</si>
  <si>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</si>
  <si>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</si>
  <si>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</si>
  <si>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</si>
  <si>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</si>
  <si>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</si>
  <si>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</si>
  <si>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</si>
  <si>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</si>
  <si>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</si>
  <si>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</si>
  <si>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</si>
  <si>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</si>
  <si>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</si>
  <si>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</si>
  <si>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</si>
  <si>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</si>
  <si>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</si>
  <si>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</si>
  <si>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</si>
  <si>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Blackjack Royal Match</t>
  </si>
  <si>
    <t xml:space="preserve">   Emperor Challenge Pai Gow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</si>
  <si>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</si>
  <si>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</si>
  <si>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</si>
  <si>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</si>
  <si>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</si>
  <si>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</si>
  <si>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</si>
  <si>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</si>
  <si>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</si>
  <si>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</si>
  <si>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</si>
  <si>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</si>
  <si>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</si>
  <si>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</si>
  <si>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</si>
  <si>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</si>
  <si>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</si>
  <si>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</si>
  <si>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</si>
  <si>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</si>
  <si>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</si>
  <si>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</si>
  <si>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</si>
  <si>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</si>
  <si>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</si>
  <si>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Harrah's MH/Hollywood represents one day of business for Harrah's and the remaining</t>
  </si>
  <si>
    <t xml:space="preserve"> month for Hollywood Casino.  Penn National purchased HMH and rebranded as </t>
  </si>
  <si>
    <t>Hollywood effective November 2.  Number of units represents Hollywood numbers.</t>
  </si>
  <si>
    <t>BOAT:  HOLLYWOOD</t>
  </si>
  <si>
    <t xml:space="preserve">   House Money</t>
  </si>
  <si>
    <t xml:space="preserve">   In Between BJ</t>
  </si>
  <si>
    <t xml:space="preserve">   65 to 5 BJ</t>
  </si>
  <si>
    <t xml:space="preserve">   Double Draw Poker</t>
  </si>
  <si>
    <t xml:space="preserve">   3 Card Blackjack</t>
  </si>
  <si>
    <t xml:space="preserve">   In BETween</t>
  </si>
  <si>
    <t xml:space="preserve">   High Five</t>
  </si>
  <si>
    <t>MONTH ENDED:      OCTOBER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</si>
</sst>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3" xfId="0" applyNumberFormat="1" applyFont="1" applyFill="1" applyBorder="1" applyAlignment="1" applyProtection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21" fillId="0" borderId="17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7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8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3" xfId="0" applyNumberFormat="1" applyFont="1" applyBorder="1" applyAlignment="1" applyProtection="1">
      <alignment horizontal="center"/>
      <protection locked="0"/>
    </xf>
    <xf numFmtId="40" fontId="12" fillId="0" borderId="13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9</v>
      </c>
      <c r="E9" s="16">
        <v>226389</v>
      </c>
      <c r="F9" s="16">
        <v>21918.5</v>
      </c>
      <c r="G9" s="17">
        <f>F9/E9</f>
        <v>0.09681786659245811</v>
      </c>
      <c r="H9" s="18"/>
    </row>
    <row r="10" spans="1:8" ht="15.75">
      <c r="A10" s="115" t="s">
        <v>11</v>
      </c>
      <c r="B10" s="13"/>
      <c r="C10" s="14"/>
      <c r="D10" s="15">
        <v>4</v>
      </c>
      <c r="E10" s="16">
        <v>931859</v>
      </c>
      <c r="F10" s="16">
        <v>147093.5</v>
      </c>
      <c r="G10" s="17">
        <f>F10/E10</f>
        <v>0.15784952444522185</v>
      </c>
      <c r="H10" s="18"/>
    </row>
    <row r="11" spans="1:8" ht="15.75">
      <c r="A11" s="115" t="s">
        <v>12</v>
      </c>
      <c r="B11" s="13"/>
      <c r="C11" s="14"/>
      <c r="D11" s="15"/>
      <c r="E11" s="16"/>
      <c r="F11" s="16"/>
      <c r="G11" s="17"/>
      <c r="H11" s="18"/>
    </row>
    <row r="12" spans="1:8" ht="15.75">
      <c r="A12" s="115" t="s">
        <v>13</v>
      </c>
      <c r="B12" s="13"/>
      <c r="C12" s="14"/>
      <c r="D12" s="15"/>
      <c r="E12" s="16"/>
      <c r="F12" s="16"/>
      <c r="G12" s="17"/>
      <c r="H12" s="18"/>
    </row>
    <row r="13" spans="1:8" ht="15.75">
      <c r="A13" s="115" t="s">
        <v>14</v>
      </c>
      <c r="B13" s="13"/>
      <c r="C13" s="14"/>
      <c r="D13" s="15"/>
      <c r="E13" s="16"/>
      <c r="F13" s="16"/>
      <c r="G13" s="17"/>
      <c r="H13" s="18"/>
    </row>
    <row r="14" spans="1:8" ht="15.75">
      <c r="A14" s="115" t="s">
        <v>15</v>
      </c>
      <c r="B14" s="13"/>
      <c r="C14" s="14"/>
      <c r="D14" s="15">
        <v>1</v>
      </c>
      <c r="E14" s="16">
        <v>154080</v>
      </c>
      <c r="F14" s="16">
        <v>31557</v>
      </c>
      <c r="G14" s="17">
        <f>F14/E14</f>
        <v>0.20480919003115264</v>
      </c>
      <c r="H14" s="18"/>
    </row>
    <row r="15" spans="1:8" ht="15.75">
      <c r="A15" s="115" t="s">
        <v>16</v>
      </c>
      <c r="B15" s="13"/>
      <c r="C15" s="14"/>
      <c r="D15" s="15"/>
      <c r="E15" s="16"/>
      <c r="F15" s="16"/>
      <c r="G15" s="17"/>
      <c r="H15" s="18"/>
    </row>
    <row r="16" spans="1:8" ht="15.75">
      <c r="A16" s="115" t="s">
        <v>17</v>
      </c>
      <c r="B16" s="13"/>
      <c r="C16" s="14"/>
      <c r="D16" s="15"/>
      <c r="E16" s="16"/>
      <c r="F16" s="16"/>
      <c r="G16" s="17"/>
      <c r="H16" s="18"/>
    </row>
    <row r="17" spans="1:8" ht="15.75">
      <c r="A17" s="115" t="s">
        <v>18</v>
      </c>
      <c r="B17" s="13"/>
      <c r="C17" s="14"/>
      <c r="D17" s="15"/>
      <c r="E17" s="16"/>
      <c r="F17" s="16"/>
      <c r="G17" s="17"/>
      <c r="H17" s="18"/>
    </row>
    <row r="18" spans="1:8" ht="15.75">
      <c r="A18" s="115" t="s">
        <v>19</v>
      </c>
      <c r="B18" s="13"/>
      <c r="C18" s="14"/>
      <c r="D18" s="15">
        <v>2</v>
      </c>
      <c r="E18" s="16">
        <v>638204</v>
      </c>
      <c r="F18" s="16">
        <v>28577.5</v>
      </c>
      <c r="G18" s="17">
        <f>F18/E18</f>
        <v>0.04477800201816347</v>
      </c>
      <c r="H18" s="18"/>
    </row>
    <row r="19" spans="1:8" ht="15.75">
      <c r="A19" s="115" t="s">
        <v>20</v>
      </c>
      <c r="B19" s="13"/>
      <c r="C19" s="14"/>
      <c r="D19" s="15"/>
      <c r="E19" s="16"/>
      <c r="F19" s="16"/>
      <c r="G19" s="17"/>
      <c r="H19" s="18"/>
    </row>
    <row r="20" spans="1:8" ht="15.75">
      <c r="A20" s="115" t="s">
        <v>21</v>
      </c>
      <c r="B20" s="13"/>
      <c r="C20" s="14"/>
      <c r="D20" s="15">
        <v>1</v>
      </c>
      <c r="E20" s="16">
        <v>281671</v>
      </c>
      <c r="F20" s="16">
        <v>69449</v>
      </c>
      <c r="G20" s="17">
        <f>F20/E20</f>
        <v>0.2465607037998232</v>
      </c>
      <c r="H20" s="18"/>
    </row>
    <row r="21" spans="1:8" ht="15.75">
      <c r="A21" s="115" t="s">
        <v>22</v>
      </c>
      <c r="B21" s="13"/>
      <c r="C21" s="14"/>
      <c r="D21" s="15"/>
      <c r="E21" s="16"/>
      <c r="F21" s="16"/>
      <c r="G21" s="17"/>
      <c r="H21" s="18"/>
    </row>
    <row r="22" spans="1:8" ht="15.75">
      <c r="A22" s="115" t="s">
        <v>23</v>
      </c>
      <c r="B22" s="13"/>
      <c r="C22" s="14"/>
      <c r="D22" s="15">
        <v>1</v>
      </c>
      <c r="E22" s="16">
        <v>75490</v>
      </c>
      <c r="F22" s="16">
        <v>16909</v>
      </c>
      <c r="G22" s="17">
        <f>F22/E22</f>
        <v>0.22398993244138296</v>
      </c>
      <c r="H22" s="18"/>
    </row>
    <row r="23" spans="1:8" ht="15.75">
      <c r="A23" s="115" t="s">
        <v>24</v>
      </c>
      <c r="B23" s="13"/>
      <c r="C23" s="14"/>
      <c r="D23" s="15"/>
      <c r="E23" s="16"/>
      <c r="F23" s="16"/>
      <c r="G23" s="17"/>
      <c r="H23" s="18"/>
    </row>
    <row r="24" spans="1:8" ht="15.75">
      <c r="A24" s="115" t="s">
        <v>25</v>
      </c>
      <c r="B24" s="13"/>
      <c r="C24" s="14"/>
      <c r="D24" s="15">
        <v>2</v>
      </c>
      <c r="E24" s="16">
        <v>175590</v>
      </c>
      <c r="F24" s="16">
        <v>60485.5</v>
      </c>
      <c r="G24" s="17">
        <f>F24/E24</f>
        <v>0.3444700723275813</v>
      </c>
      <c r="H24" s="18"/>
    </row>
    <row r="25" spans="1:8" ht="15.75">
      <c r="A25" s="116" t="s">
        <v>26</v>
      </c>
      <c r="B25" s="13"/>
      <c r="C25" s="14"/>
      <c r="D25" s="15">
        <v>2</v>
      </c>
      <c r="E25" s="16">
        <v>275406</v>
      </c>
      <c r="F25" s="16">
        <v>50535</v>
      </c>
      <c r="G25" s="17">
        <f>F25/E25</f>
        <v>0.18349273436308577</v>
      </c>
      <c r="H25" s="18"/>
    </row>
    <row r="26" spans="1:8" ht="15.75">
      <c r="A26" s="116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7"/>
      <c r="H27" s="18"/>
    </row>
    <row r="28" spans="1:8" ht="15.75">
      <c r="A28" s="117" t="s">
        <v>29</v>
      </c>
      <c r="B28" s="13"/>
      <c r="C28" s="14"/>
      <c r="D28" s="15"/>
      <c r="E28" s="16"/>
      <c r="F28" s="16"/>
      <c r="G28" s="17"/>
      <c r="H28" s="18"/>
    </row>
    <row r="29" spans="1:8" ht="15.75">
      <c r="A29" s="117" t="s">
        <v>30</v>
      </c>
      <c r="B29" s="13"/>
      <c r="C29" s="14"/>
      <c r="D29" s="15">
        <v>1</v>
      </c>
      <c r="E29" s="19">
        <v>108224</v>
      </c>
      <c r="F29" s="19">
        <v>27336.96</v>
      </c>
      <c r="G29" s="17">
        <f>F29/E29</f>
        <v>0.2525960969840331</v>
      </c>
      <c r="H29" s="18"/>
    </row>
    <row r="30" spans="1:8" ht="15.75">
      <c r="A30" s="117" t="s">
        <v>31</v>
      </c>
      <c r="B30" s="13"/>
      <c r="C30" s="14"/>
      <c r="D30" s="15">
        <v>1</v>
      </c>
      <c r="E30" s="19">
        <v>232873</v>
      </c>
      <c r="F30" s="16">
        <v>75971</v>
      </c>
      <c r="G30" s="17">
        <f>F30/E30</f>
        <v>0.32623361231229037</v>
      </c>
      <c r="H30" s="18"/>
    </row>
    <row r="31" spans="1:8" ht="15.75">
      <c r="A31" s="117" t="s">
        <v>32</v>
      </c>
      <c r="B31" s="13"/>
      <c r="C31" s="14"/>
      <c r="D31" s="15">
        <v>6</v>
      </c>
      <c r="E31" s="19">
        <v>1617414</v>
      </c>
      <c r="F31" s="19">
        <v>312090</v>
      </c>
      <c r="G31" s="17">
        <f>F31/E31</f>
        <v>0.19295616335706256</v>
      </c>
      <c r="H31" s="18"/>
    </row>
    <row r="32" spans="1:8" ht="15.75">
      <c r="A32" s="117" t="s">
        <v>33</v>
      </c>
      <c r="B32" s="13"/>
      <c r="C32" s="14"/>
      <c r="D32" s="15"/>
      <c r="E32" s="19"/>
      <c r="F32" s="19"/>
      <c r="G32" s="17"/>
      <c r="H32" s="18"/>
    </row>
    <row r="33" spans="1:8" ht="15.75">
      <c r="A33" s="117" t="s">
        <v>34</v>
      </c>
      <c r="B33" s="13"/>
      <c r="C33" s="14"/>
      <c r="D33" s="15"/>
      <c r="E33" s="19"/>
      <c r="F33" s="19"/>
      <c r="G33" s="17"/>
      <c r="H33" s="18"/>
    </row>
    <row r="34" spans="1:8" ht="15.75">
      <c r="A34" s="117" t="s">
        <v>35</v>
      </c>
      <c r="B34" s="13"/>
      <c r="C34" s="14"/>
      <c r="D34" s="15">
        <v>1</v>
      </c>
      <c r="E34" s="19">
        <v>237653.5</v>
      </c>
      <c r="F34" s="19">
        <v>86726</v>
      </c>
      <c r="G34" s="17">
        <f>F34/E34</f>
        <v>0.36492624766729714</v>
      </c>
      <c r="H34" s="18"/>
    </row>
    <row r="35" spans="1:8" ht="15">
      <c r="A35" s="20" t="s">
        <v>36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37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38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31</v>
      </c>
      <c r="E39" s="31">
        <f>SUM(E9:E38)</f>
        <v>4954853.5</v>
      </c>
      <c r="F39" s="31">
        <f>SUM(F9:F38)</f>
        <v>928648.96</v>
      </c>
      <c r="G39" s="32">
        <f>F39/E39</f>
        <v>0.18742208220687048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5">
        <v>106</v>
      </c>
      <c r="E44" s="16">
        <v>11103274.3</v>
      </c>
      <c r="F44" s="16">
        <v>724006.69</v>
      </c>
      <c r="G44" s="17">
        <f>1-(+F44/E44)</f>
        <v>0.9347934068421601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46</v>
      </c>
      <c r="B46" s="46"/>
      <c r="C46" s="14"/>
      <c r="D46" s="15">
        <v>185</v>
      </c>
      <c r="E46" s="16">
        <v>13541989.75</v>
      </c>
      <c r="F46" s="16">
        <v>920099.48</v>
      </c>
      <c r="G46" s="17">
        <f>1-(+F46/E46)</f>
        <v>0.9320558132899193</v>
      </c>
      <c r="H46" s="18"/>
    </row>
    <row r="47" spans="1:8" ht="15.75">
      <c r="A47" s="45" t="s">
        <v>47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48</v>
      </c>
      <c r="B48" s="46"/>
      <c r="C48" s="14"/>
      <c r="D48" s="15">
        <v>162</v>
      </c>
      <c r="E48" s="16">
        <v>13689215</v>
      </c>
      <c r="F48" s="16">
        <v>1042270.66</v>
      </c>
      <c r="G48" s="17">
        <f>1-(+F48/E48)</f>
        <v>0.9238619117312424</v>
      </c>
      <c r="H48" s="18"/>
    </row>
    <row r="49" spans="1:8" ht="15.75">
      <c r="A49" s="45" t="s">
        <v>49</v>
      </c>
      <c r="B49" s="46"/>
      <c r="C49" s="14"/>
      <c r="D49" s="15">
        <v>22</v>
      </c>
      <c r="E49" s="16">
        <v>5045737</v>
      </c>
      <c r="F49" s="16">
        <v>339390</v>
      </c>
      <c r="G49" s="17">
        <f>1-(+F49/E49)</f>
        <v>0.9327372790139479</v>
      </c>
      <c r="H49" s="18"/>
    </row>
    <row r="50" spans="1:8" ht="15.75">
      <c r="A50" s="45" t="s">
        <v>50</v>
      </c>
      <c r="B50" s="46"/>
      <c r="C50" s="14"/>
      <c r="D50" s="15">
        <v>9</v>
      </c>
      <c r="E50" s="16">
        <v>2140660</v>
      </c>
      <c r="F50" s="16">
        <v>143750.19</v>
      </c>
      <c r="G50" s="17">
        <f>1-(+F50/E50)</f>
        <v>0.932847724533555</v>
      </c>
      <c r="H50" s="18"/>
    </row>
    <row r="51" spans="1:8" ht="15.75">
      <c r="A51" s="45" t="s">
        <v>51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52</v>
      </c>
      <c r="B52" s="46"/>
      <c r="C52" s="14"/>
      <c r="D52" s="15">
        <v>1</v>
      </c>
      <c r="E52" s="16">
        <v>644825</v>
      </c>
      <c r="F52" s="16">
        <v>-107025</v>
      </c>
      <c r="G52" s="17">
        <f>1-(+F52/E52)</f>
        <v>1.165975264606676</v>
      </c>
      <c r="H52" s="18"/>
    </row>
    <row r="53" spans="1:8" ht="15.75">
      <c r="A53" s="47" t="s">
        <v>53</v>
      </c>
      <c r="B53" s="48"/>
      <c r="C53" s="14"/>
      <c r="D53" s="15">
        <v>1037</v>
      </c>
      <c r="E53" s="16">
        <v>61619164.93</v>
      </c>
      <c r="F53" s="16">
        <v>7114157.21</v>
      </c>
      <c r="G53" s="17">
        <f>1-(+F53/E53)</f>
        <v>0.8845463547245122</v>
      </c>
      <c r="H53" s="18"/>
    </row>
    <row r="54" spans="1:8" ht="15.75">
      <c r="A54" s="47" t="s">
        <v>54</v>
      </c>
      <c r="B54" s="48"/>
      <c r="C54" s="14"/>
      <c r="D54" s="15">
        <v>8</v>
      </c>
      <c r="E54" s="16">
        <v>150619.08</v>
      </c>
      <c r="F54" s="16">
        <v>22549.18</v>
      </c>
      <c r="G54" s="17">
        <f>1-(+F54/E54)</f>
        <v>0.8502900163777392</v>
      </c>
      <c r="H54" s="18"/>
    </row>
    <row r="55" spans="1:8" ht="15">
      <c r="A55" s="49" t="s">
        <v>55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56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57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38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58</v>
      </c>
      <c r="B60" s="28"/>
      <c r="C60" s="29"/>
      <c r="D60" s="30">
        <f>SUM(D44:D56)</f>
        <v>1530</v>
      </c>
      <c r="E60" s="31">
        <f>SUM(E44:E59)</f>
        <v>107935485.05999999</v>
      </c>
      <c r="F60" s="31">
        <f>SUM(F44:F59)</f>
        <v>10199198.41</v>
      </c>
      <c r="G60" s="32">
        <f>1-(+F60/E60)</f>
        <v>0.9055065310140553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59</v>
      </c>
      <c r="B62" s="56"/>
      <c r="C62" s="56"/>
      <c r="D62" s="56"/>
      <c r="E62" s="56"/>
      <c r="F62" s="57">
        <f>F60+F39</f>
        <v>11127847.370000001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3</v>
      </c>
      <c r="E9" s="16">
        <v>592250</v>
      </c>
      <c r="F9" s="16">
        <v>735164.5</v>
      </c>
      <c r="G9" s="122">
        <f>F9/E9</f>
        <v>1.2413077247783875</v>
      </c>
      <c r="H9" s="18"/>
    </row>
    <row r="10" spans="1:8" ht="15.75">
      <c r="A10" s="115" t="s">
        <v>11</v>
      </c>
      <c r="B10" s="13"/>
      <c r="C10" s="14"/>
      <c r="D10" s="15">
        <v>3</v>
      </c>
      <c r="E10" s="16">
        <v>1456700</v>
      </c>
      <c r="F10" s="16">
        <v>304654.5</v>
      </c>
      <c r="G10" s="122">
        <f>F10/E10</f>
        <v>0.20914017985858446</v>
      </c>
      <c r="H10" s="18"/>
    </row>
    <row r="11" spans="1:8" ht="15.75">
      <c r="A11" s="115" t="s">
        <v>130</v>
      </c>
      <c r="B11" s="13"/>
      <c r="C11" s="14"/>
      <c r="D11" s="15">
        <v>1</v>
      </c>
      <c r="E11" s="16">
        <v>11433</v>
      </c>
      <c r="F11" s="16">
        <v>6465</v>
      </c>
      <c r="G11" s="122">
        <f>F11/E11</f>
        <v>0.5654683810023616</v>
      </c>
      <c r="H11" s="18"/>
    </row>
    <row r="12" spans="1:8" ht="15.75">
      <c r="A12" s="115" t="s">
        <v>31</v>
      </c>
      <c r="B12" s="13"/>
      <c r="C12" s="14"/>
      <c r="D12" s="15"/>
      <c r="E12" s="16"/>
      <c r="F12" s="16"/>
      <c r="G12" s="122"/>
      <c r="H12" s="18"/>
    </row>
    <row r="13" spans="1:8" ht="15.75">
      <c r="A13" s="115" t="s">
        <v>99</v>
      </c>
      <c r="B13" s="13"/>
      <c r="C13" s="14"/>
      <c r="D13" s="15">
        <v>10</v>
      </c>
      <c r="E13" s="16">
        <v>3415974</v>
      </c>
      <c r="F13" s="16">
        <v>567440.5</v>
      </c>
      <c r="G13" s="122">
        <f>F13/E13</f>
        <v>0.16611382288038493</v>
      </c>
      <c r="H13" s="18"/>
    </row>
    <row r="14" spans="1:8" ht="15.75">
      <c r="A14" s="115" t="s">
        <v>108</v>
      </c>
      <c r="B14" s="13"/>
      <c r="C14" s="14"/>
      <c r="D14" s="15">
        <v>8</v>
      </c>
      <c r="E14" s="16">
        <v>434441</v>
      </c>
      <c r="F14" s="16">
        <v>39345</v>
      </c>
      <c r="G14" s="122">
        <f>F14/E14</f>
        <v>0.09056465665073048</v>
      </c>
      <c r="H14" s="18"/>
    </row>
    <row r="15" spans="1:8" ht="15.75">
      <c r="A15" s="115" t="s">
        <v>109</v>
      </c>
      <c r="B15" s="13"/>
      <c r="C15" s="14"/>
      <c r="D15" s="15"/>
      <c r="E15" s="16"/>
      <c r="F15" s="16"/>
      <c r="G15" s="122"/>
      <c r="H15" s="18"/>
    </row>
    <row r="16" spans="1:8" ht="15.75">
      <c r="A16" s="115" t="s">
        <v>129</v>
      </c>
      <c r="B16" s="13"/>
      <c r="C16" s="14"/>
      <c r="D16" s="15"/>
      <c r="E16" s="16"/>
      <c r="F16" s="16"/>
      <c r="G16" s="122"/>
      <c r="H16" s="18"/>
    </row>
    <row r="17" spans="1:8" ht="15.75">
      <c r="A17" s="115" t="s">
        <v>110</v>
      </c>
      <c r="B17" s="13"/>
      <c r="C17" s="14"/>
      <c r="D17" s="15">
        <v>3</v>
      </c>
      <c r="E17" s="16">
        <v>1058037</v>
      </c>
      <c r="F17" s="16">
        <v>305773</v>
      </c>
      <c r="G17" s="122">
        <f aca="true" t="shared" si="0" ref="G17:G22">F17/E17</f>
        <v>0.28900029015998496</v>
      </c>
      <c r="H17" s="18"/>
    </row>
    <row r="18" spans="1:8" ht="15.75">
      <c r="A18" s="115" t="s">
        <v>19</v>
      </c>
      <c r="B18" s="13"/>
      <c r="C18" s="14"/>
      <c r="D18" s="15"/>
      <c r="E18" s="16"/>
      <c r="F18" s="16"/>
      <c r="G18" s="122"/>
      <c r="H18" s="18"/>
    </row>
    <row r="19" spans="1:8" ht="15.75">
      <c r="A19" s="115" t="s">
        <v>20</v>
      </c>
      <c r="B19" s="13"/>
      <c r="C19" s="14"/>
      <c r="D19" s="15">
        <v>1</v>
      </c>
      <c r="E19" s="16">
        <v>755191</v>
      </c>
      <c r="F19" s="16">
        <v>166482</v>
      </c>
      <c r="G19" s="122">
        <f t="shared" si="0"/>
        <v>0.22045019074644692</v>
      </c>
      <c r="H19" s="18"/>
    </row>
    <row r="20" spans="1:8" ht="15.75">
      <c r="A20" s="115" t="s">
        <v>77</v>
      </c>
      <c r="B20" s="13"/>
      <c r="C20" s="14"/>
      <c r="D20" s="15">
        <v>1</v>
      </c>
      <c r="E20" s="16">
        <v>114384</v>
      </c>
      <c r="F20" s="16">
        <v>30433</v>
      </c>
      <c r="G20" s="122">
        <f t="shared" si="0"/>
        <v>0.26605993845293047</v>
      </c>
      <c r="H20" s="18"/>
    </row>
    <row r="21" spans="1:8" ht="15.75">
      <c r="A21" s="115" t="s">
        <v>24</v>
      </c>
      <c r="B21" s="13"/>
      <c r="C21" s="14"/>
      <c r="D21" s="15"/>
      <c r="E21" s="16"/>
      <c r="F21" s="16"/>
      <c r="G21" s="122"/>
      <c r="H21" s="18"/>
    </row>
    <row r="22" spans="1:8" ht="15.75">
      <c r="A22" s="115" t="s">
        <v>23</v>
      </c>
      <c r="B22" s="13"/>
      <c r="C22" s="14"/>
      <c r="D22" s="15">
        <v>1</v>
      </c>
      <c r="E22" s="16">
        <v>126912</v>
      </c>
      <c r="F22" s="16">
        <v>29510</v>
      </c>
      <c r="G22" s="122">
        <f t="shared" si="0"/>
        <v>0.23252332324760464</v>
      </c>
      <c r="H22" s="18"/>
    </row>
    <row r="23" spans="1:8" ht="15.75">
      <c r="A23" s="115" t="s">
        <v>111</v>
      </c>
      <c r="B23" s="13"/>
      <c r="C23" s="14"/>
      <c r="D23" s="15"/>
      <c r="E23" s="16"/>
      <c r="F23" s="16"/>
      <c r="G23" s="122"/>
      <c r="H23" s="18"/>
    </row>
    <row r="24" spans="1:8" ht="15.75">
      <c r="A24" s="115" t="s">
        <v>112</v>
      </c>
      <c r="B24" s="13"/>
      <c r="C24" s="14"/>
      <c r="D24" s="15">
        <v>10</v>
      </c>
      <c r="E24" s="16">
        <v>286047</v>
      </c>
      <c r="F24" s="16">
        <v>50020</v>
      </c>
      <c r="G24" s="122">
        <f>F24/E24</f>
        <v>0.17486636811433087</v>
      </c>
      <c r="H24" s="18"/>
    </row>
    <row r="25" spans="1:8" ht="15.75">
      <c r="A25" s="116" t="s">
        <v>26</v>
      </c>
      <c r="B25" s="13"/>
      <c r="C25" s="14"/>
      <c r="D25" s="15">
        <v>4</v>
      </c>
      <c r="E25" s="16">
        <v>781329</v>
      </c>
      <c r="F25" s="16">
        <v>156997</v>
      </c>
      <c r="G25" s="122">
        <f>F25/E25</f>
        <v>0.20093584136772089</v>
      </c>
      <c r="H25" s="18"/>
    </row>
    <row r="26" spans="1:8" ht="15.75">
      <c r="A26" s="116" t="s">
        <v>27</v>
      </c>
      <c r="B26" s="13"/>
      <c r="C26" s="14"/>
      <c r="D26" s="15">
        <v>13</v>
      </c>
      <c r="E26" s="16">
        <v>161232</v>
      </c>
      <c r="F26" s="16">
        <v>161232</v>
      </c>
      <c r="G26" s="122">
        <f>F26/E26</f>
        <v>1</v>
      </c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22"/>
      <c r="H27" s="18"/>
    </row>
    <row r="28" spans="1:8" ht="15.75">
      <c r="A28" s="117" t="s">
        <v>29</v>
      </c>
      <c r="B28" s="13"/>
      <c r="C28" s="14"/>
      <c r="D28" s="15"/>
      <c r="E28" s="16">
        <v>40312</v>
      </c>
      <c r="F28" s="16">
        <v>24412</v>
      </c>
      <c r="G28" s="122">
        <f aca="true" t="shared" si="1" ref="G28:G34">F28/E28</f>
        <v>0.6055765032744592</v>
      </c>
      <c r="H28" s="18"/>
    </row>
    <row r="29" spans="1:8" ht="15.75">
      <c r="A29" s="117" t="s">
        <v>30</v>
      </c>
      <c r="B29" s="13"/>
      <c r="C29" s="14"/>
      <c r="D29" s="15">
        <v>2</v>
      </c>
      <c r="E29" s="16">
        <v>299202</v>
      </c>
      <c r="F29" s="16">
        <v>104942</v>
      </c>
      <c r="G29" s="122">
        <f t="shared" si="1"/>
        <v>0.350739634093355</v>
      </c>
      <c r="H29" s="18"/>
    </row>
    <row r="30" spans="1:8" ht="15.75">
      <c r="A30" s="117" t="s">
        <v>89</v>
      </c>
      <c r="B30" s="13"/>
      <c r="C30" s="14"/>
      <c r="D30" s="15">
        <v>2</v>
      </c>
      <c r="E30" s="16">
        <v>217890</v>
      </c>
      <c r="F30" s="16">
        <v>49965</v>
      </c>
      <c r="G30" s="122">
        <f t="shared" si="1"/>
        <v>0.22931295607875535</v>
      </c>
      <c r="H30" s="18"/>
    </row>
    <row r="31" spans="1:8" ht="15.75">
      <c r="A31" s="117" t="s">
        <v>113</v>
      </c>
      <c r="B31" s="13"/>
      <c r="C31" s="14"/>
      <c r="D31" s="15">
        <v>1</v>
      </c>
      <c r="E31" s="16">
        <v>129521</v>
      </c>
      <c r="F31" s="16">
        <v>18993.5</v>
      </c>
      <c r="G31" s="122">
        <f t="shared" si="1"/>
        <v>0.14664417353170528</v>
      </c>
      <c r="H31" s="18"/>
    </row>
    <row r="32" spans="1:8" ht="15.75">
      <c r="A32" s="117" t="s">
        <v>67</v>
      </c>
      <c r="B32" s="13"/>
      <c r="C32" s="14"/>
      <c r="D32" s="15"/>
      <c r="E32" s="16"/>
      <c r="F32" s="16"/>
      <c r="G32" s="122"/>
      <c r="H32" s="18"/>
    </row>
    <row r="33" spans="1:8" ht="15.75">
      <c r="A33" s="117" t="s">
        <v>35</v>
      </c>
      <c r="B33" s="13"/>
      <c r="C33" s="14"/>
      <c r="D33" s="15">
        <v>2</v>
      </c>
      <c r="E33" s="16">
        <v>377984</v>
      </c>
      <c r="F33" s="16">
        <v>127398</v>
      </c>
      <c r="G33" s="122">
        <f t="shared" si="1"/>
        <v>0.3370460125296309</v>
      </c>
      <c r="H33" s="18"/>
    </row>
    <row r="34" spans="1:8" ht="15.75">
      <c r="A34" s="117" t="s">
        <v>104</v>
      </c>
      <c r="B34" s="13"/>
      <c r="C34" s="14"/>
      <c r="D34" s="15">
        <v>4</v>
      </c>
      <c r="E34" s="16">
        <v>1841310</v>
      </c>
      <c r="F34" s="16">
        <v>438142</v>
      </c>
      <c r="G34" s="122">
        <f t="shared" si="1"/>
        <v>0.23795124123585926</v>
      </c>
      <c r="H34" s="18"/>
    </row>
    <row r="35" spans="1:8" ht="15">
      <c r="A35" s="20" t="s">
        <v>36</v>
      </c>
      <c r="B35" s="13"/>
      <c r="C35" s="14"/>
      <c r="D35" s="21"/>
      <c r="E35" s="70">
        <v>103270</v>
      </c>
      <c r="F35" s="16">
        <v>19397</v>
      </c>
      <c r="G35" s="123"/>
      <c r="H35" s="18"/>
    </row>
    <row r="36" spans="1:8" ht="15">
      <c r="A36" s="20" t="s">
        <v>57</v>
      </c>
      <c r="B36" s="13"/>
      <c r="C36" s="14"/>
      <c r="D36" s="21"/>
      <c r="E36" s="70"/>
      <c r="F36" s="16"/>
      <c r="G36" s="123"/>
      <c r="H36" s="18"/>
    </row>
    <row r="37" spans="1:8" ht="15">
      <c r="A37" s="20" t="s">
        <v>38</v>
      </c>
      <c r="B37" s="13"/>
      <c r="C37" s="14"/>
      <c r="D37" s="21"/>
      <c r="E37" s="70"/>
      <c r="F37" s="16"/>
      <c r="G37" s="123"/>
      <c r="H37" s="18"/>
    </row>
    <row r="38" spans="1:8" ht="15">
      <c r="A38" s="24"/>
      <c r="B38" s="25"/>
      <c r="C38" s="14"/>
      <c r="D38" s="21"/>
      <c r="E38" s="71"/>
      <c r="F38" s="71"/>
      <c r="G38" s="123"/>
      <c r="H38" s="18"/>
    </row>
    <row r="39" spans="1:8" ht="15.75">
      <c r="A39" s="27" t="s">
        <v>39</v>
      </c>
      <c r="B39" s="28"/>
      <c r="C39" s="29"/>
      <c r="D39" s="30">
        <f>SUM(D9:D38)</f>
        <v>69</v>
      </c>
      <c r="E39" s="31">
        <f>SUM(E9:E38)</f>
        <v>12203419</v>
      </c>
      <c r="F39" s="31">
        <f>SUM(F9:F38)</f>
        <v>3336766</v>
      </c>
      <c r="G39" s="110">
        <f>F39/E39</f>
        <v>0.2734287825403684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15">
        <v>102</v>
      </c>
      <c r="E44" s="125">
        <v>8408970.55</v>
      </c>
      <c r="F44" s="16">
        <v>442638.28</v>
      </c>
      <c r="G44" s="122">
        <f>1-(+F44/E44)</f>
        <v>0.9473611808522745</v>
      </c>
      <c r="H44" s="18"/>
    </row>
    <row r="45" spans="1:8" ht="15.75">
      <c r="A45" s="45" t="s">
        <v>45</v>
      </c>
      <c r="B45" s="46"/>
      <c r="C45" s="14"/>
      <c r="D45" s="15">
        <v>3</v>
      </c>
      <c r="E45" s="125">
        <v>457162.3</v>
      </c>
      <c r="F45" s="16">
        <v>20855.3</v>
      </c>
      <c r="G45" s="122">
        <f>1-(+F45/E45)</f>
        <v>0.9543809714843066</v>
      </c>
      <c r="H45" s="18"/>
    </row>
    <row r="46" spans="1:8" ht="15.75">
      <c r="A46" s="45" t="s">
        <v>46</v>
      </c>
      <c r="B46" s="46"/>
      <c r="C46" s="14"/>
      <c r="D46" s="15">
        <v>232</v>
      </c>
      <c r="E46" s="125">
        <v>13712899</v>
      </c>
      <c r="F46" s="16">
        <v>751242.6</v>
      </c>
      <c r="G46" s="122">
        <f>1-(+F46/E46)</f>
        <v>0.945216354324494</v>
      </c>
      <c r="H46" s="18"/>
    </row>
    <row r="47" spans="1:8" ht="15.75">
      <c r="A47" s="45" t="s">
        <v>47</v>
      </c>
      <c r="B47" s="46"/>
      <c r="C47" s="14"/>
      <c r="D47" s="15"/>
      <c r="E47" s="125"/>
      <c r="F47" s="16"/>
      <c r="G47" s="122"/>
      <c r="H47" s="18"/>
    </row>
    <row r="48" spans="1:8" ht="15.75">
      <c r="A48" s="45" t="s">
        <v>48</v>
      </c>
      <c r="B48" s="46"/>
      <c r="C48" s="14"/>
      <c r="D48" s="15">
        <v>118</v>
      </c>
      <c r="E48" s="125">
        <v>8579941</v>
      </c>
      <c r="F48" s="16">
        <v>633085.05</v>
      </c>
      <c r="G48" s="122">
        <f aca="true" t="shared" si="2" ref="G48:G54">1-(+F48/E48)</f>
        <v>0.9262133562456898</v>
      </c>
      <c r="H48" s="18"/>
    </row>
    <row r="49" spans="1:8" ht="15.75">
      <c r="A49" s="45" t="s">
        <v>49</v>
      </c>
      <c r="B49" s="46"/>
      <c r="C49" s="14"/>
      <c r="D49" s="15">
        <v>5</v>
      </c>
      <c r="E49" s="125">
        <v>1684248</v>
      </c>
      <c r="F49" s="16">
        <v>-67676</v>
      </c>
      <c r="G49" s="122">
        <f t="shared" si="2"/>
        <v>1.0401817309564863</v>
      </c>
      <c r="H49" s="18"/>
    </row>
    <row r="50" spans="1:8" ht="15.75">
      <c r="A50" s="45" t="s">
        <v>50</v>
      </c>
      <c r="B50" s="46"/>
      <c r="C50" s="14"/>
      <c r="D50" s="15">
        <v>25</v>
      </c>
      <c r="E50" s="125">
        <v>3445105</v>
      </c>
      <c r="F50" s="16">
        <v>207172</v>
      </c>
      <c r="G50" s="122">
        <f t="shared" si="2"/>
        <v>0.9398648226977117</v>
      </c>
      <c r="H50" s="18"/>
    </row>
    <row r="51" spans="1:8" ht="15.75">
      <c r="A51" s="45" t="s">
        <v>51</v>
      </c>
      <c r="B51" s="46"/>
      <c r="C51" s="14"/>
      <c r="D51" s="15">
        <v>4</v>
      </c>
      <c r="E51" s="125">
        <v>728380</v>
      </c>
      <c r="F51" s="16">
        <v>42438.45</v>
      </c>
      <c r="G51" s="122">
        <f t="shared" si="2"/>
        <v>0.9417358384359812</v>
      </c>
      <c r="H51" s="18"/>
    </row>
    <row r="52" spans="1:8" ht="15.75">
      <c r="A52" s="78" t="s">
        <v>52</v>
      </c>
      <c r="B52" s="46"/>
      <c r="C52" s="14"/>
      <c r="D52" s="15">
        <v>9</v>
      </c>
      <c r="E52" s="125">
        <v>832850</v>
      </c>
      <c r="F52" s="16">
        <v>-33805</v>
      </c>
      <c r="G52" s="122">
        <f t="shared" si="2"/>
        <v>1.0405895419343218</v>
      </c>
      <c r="H52" s="18"/>
    </row>
    <row r="53" spans="1:8" ht="15.75">
      <c r="A53" s="79" t="s">
        <v>79</v>
      </c>
      <c r="B53" s="46"/>
      <c r="C53" s="14"/>
      <c r="D53" s="15">
        <v>5</v>
      </c>
      <c r="E53" s="125">
        <v>392800</v>
      </c>
      <c r="F53" s="16">
        <v>95100</v>
      </c>
      <c r="G53" s="122">
        <f t="shared" si="2"/>
        <v>0.7578920570264766</v>
      </c>
      <c r="H53" s="18"/>
    </row>
    <row r="54" spans="1:8" ht="15.75">
      <c r="A54" s="45" t="s">
        <v>105</v>
      </c>
      <c r="B54" s="46"/>
      <c r="C54" s="14"/>
      <c r="D54" s="15">
        <v>1499</v>
      </c>
      <c r="E54" s="125">
        <v>60277012.73</v>
      </c>
      <c r="F54" s="16">
        <v>6781038.92</v>
      </c>
      <c r="G54" s="122">
        <f t="shared" si="2"/>
        <v>0.8875020739601938</v>
      </c>
      <c r="H54" s="18"/>
    </row>
    <row r="55" spans="1:8" ht="15.75">
      <c r="A55" s="80" t="s">
        <v>106</v>
      </c>
      <c r="B55" s="48"/>
      <c r="C55" s="14"/>
      <c r="D55" s="15"/>
      <c r="E55" s="16"/>
      <c r="F55" s="16"/>
      <c r="G55" s="122"/>
      <c r="H55" s="18"/>
    </row>
    <row r="56" spans="1:8" ht="15.75">
      <c r="A56" s="81" t="s">
        <v>114</v>
      </c>
      <c r="B56" s="48"/>
      <c r="C56" s="14"/>
      <c r="D56" s="15"/>
      <c r="E56" s="16"/>
      <c r="F56" s="16"/>
      <c r="G56" s="122"/>
      <c r="H56" s="18"/>
    </row>
    <row r="57" spans="1:8" ht="15">
      <c r="A57" s="20" t="s">
        <v>55</v>
      </c>
      <c r="B57" s="48"/>
      <c r="C57" s="14"/>
      <c r="D57" s="21"/>
      <c r="E57" s="71"/>
      <c r="F57" s="16"/>
      <c r="G57" s="1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123"/>
      <c r="H58" s="18"/>
    </row>
    <row r="59" spans="1:8" ht="15">
      <c r="A59" s="20" t="s">
        <v>57</v>
      </c>
      <c r="B59" s="46"/>
      <c r="C59" s="14"/>
      <c r="D59" s="21"/>
      <c r="E59" s="70"/>
      <c r="F59" s="16"/>
      <c r="G59" s="123"/>
      <c r="H59" s="18"/>
    </row>
    <row r="60" spans="1:8" ht="15">
      <c r="A60" s="20" t="s">
        <v>38</v>
      </c>
      <c r="B60" s="46"/>
      <c r="C60" s="14"/>
      <c r="D60" s="21"/>
      <c r="E60" s="70"/>
      <c r="F60" s="16"/>
      <c r="G60" s="123"/>
      <c r="H60" s="18"/>
    </row>
    <row r="61" spans="1:8" ht="15.75">
      <c r="A61" s="50"/>
      <c r="B61" s="25"/>
      <c r="C61" s="14"/>
      <c r="D61" s="21"/>
      <c r="E61" s="26"/>
      <c r="F61" s="26"/>
      <c r="G61" s="123"/>
      <c r="H61" s="2"/>
    </row>
    <row r="62" spans="1:8" ht="15.75">
      <c r="A62" s="28" t="s">
        <v>58</v>
      </c>
      <c r="B62" s="28"/>
      <c r="C62" s="29"/>
      <c r="D62" s="30">
        <f>SUM(D44:D58)</f>
        <v>2002</v>
      </c>
      <c r="E62" s="31">
        <f>SUM(E44:E61)</f>
        <v>98519368.58</v>
      </c>
      <c r="F62" s="31">
        <f>SUM(F44:F61)</f>
        <v>8872089.6</v>
      </c>
      <c r="G62" s="114">
        <f>1-(+F62/E62)</f>
        <v>0.9099457322161413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6"/>
      <c r="D64" s="56"/>
      <c r="E64" s="56"/>
      <c r="F64" s="57">
        <f>F62+F39</f>
        <v>12208855.6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8</v>
      </c>
      <c r="E9" s="124">
        <v>211556</v>
      </c>
      <c r="F9" s="16">
        <v>41951</v>
      </c>
      <c r="G9" s="122">
        <f>F9/E9</f>
        <v>0.1982973775265178</v>
      </c>
      <c r="H9" s="18"/>
    </row>
    <row r="10" spans="1:8" ht="15.75">
      <c r="A10" s="115" t="s">
        <v>11</v>
      </c>
      <c r="B10" s="13"/>
      <c r="C10" s="14"/>
      <c r="D10" s="15">
        <v>3</v>
      </c>
      <c r="E10" s="124">
        <v>583075</v>
      </c>
      <c r="F10" s="16">
        <v>10204.5</v>
      </c>
      <c r="G10" s="122">
        <f>F10/E10</f>
        <v>0.017501179093598593</v>
      </c>
      <c r="H10" s="18"/>
    </row>
    <row r="11" spans="1:8" ht="15.75">
      <c r="A11" s="115" t="s">
        <v>98</v>
      </c>
      <c r="B11" s="13"/>
      <c r="C11" s="14"/>
      <c r="D11" s="15"/>
      <c r="E11" s="124"/>
      <c r="F11" s="16"/>
      <c r="G11" s="122"/>
      <c r="H11" s="18"/>
    </row>
    <row r="12" spans="1:8" ht="15.75">
      <c r="A12" s="115" t="s">
        <v>31</v>
      </c>
      <c r="B12" s="13"/>
      <c r="C12" s="14"/>
      <c r="D12" s="15"/>
      <c r="E12" s="124"/>
      <c r="F12" s="16"/>
      <c r="G12" s="122"/>
      <c r="H12" s="18"/>
    </row>
    <row r="13" spans="1:8" ht="15.75">
      <c r="A13" s="115" t="s">
        <v>99</v>
      </c>
      <c r="B13" s="13"/>
      <c r="C13" s="14"/>
      <c r="D13" s="15">
        <v>4</v>
      </c>
      <c r="E13" s="124">
        <v>804136</v>
      </c>
      <c r="F13" s="16">
        <v>159699.5</v>
      </c>
      <c r="G13" s="122">
        <f>F13/E13</f>
        <v>0.19859762527731628</v>
      </c>
      <c r="H13" s="18"/>
    </row>
    <row r="14" spans="1:8" ht="15.75">
      <c r="A14" s="115" t="s">
        <v>142</v>
      </c>
      <c r="B14" s="13"/>
      <c r="C14" s="14"/>
      <c r="D14" s="15">
        <v>1</v>
      </c>
      <c r="E14" s="124">
        <v>118700</v>
      </c>
      <c r="F14" s="16">
        <v>29417.5</v>
      </c>
      <c r="G14" s="122">
        <f>F14/E14</f>
        <v>0.2478306655433867</v>
      </c>
      <c r="H14" s="18"/>
    </row>
    <row r="15" spans="1:8" ht="15.75">
      <c r="A15" s="115" t="s">
        <v>85</v>
      </c>
      <c r="B15" s="13"/>
      <c r="C15" s="14"/>
      <c r="D15" s="15"/>
      <c r="E15" s="124"/>
      <c r="F15" s="16"/>
      <c r="G15" s="122"/>
      <c r="H15" s="18"/>
    </row>
    <row r="16" spans="1:8" ht="15.75">
      <c r="A16" s="115" t="s">
        <v>17</v>
      </c>
      <c r="B16" s="13"/>
      <c r="C16" s="14"/>
      <c r="D16" s="15">
        <v>1</v>
      </c>
      <c r="E16" s="124">
        <v>175963</v>
      </c>
      <c r="F16" s="16">
        <v>60951</v>
      </c>
      <c r="G16" s="122">
        <f>F16/E16</f>
        <v>0.3463853196410609</v>
      </c>
      <c r="H16" s="18"/>
    </row>
    <row r="17" spans="1:8" ht="15.75">
      <c r="A17" s="115" t="s">
        <v>24</v>
      </c>
      <c r="B17" s="13"/>
      <c r="C17" s="14"/>
      <c r="D17" s="15">
        <v>1</v>
      </c>
      <c r="E17" s="124">
        <v>6046</v>
      </c>
      <c r="F17" s="16">
        <v>85</v>
      </c>
      <c r="G17" s="122">
        <f>F17/E17</f>
        <v>0.014058881905391995</v>
      </c>
      <c r="H17" s="18"/>
    </row>
    <row r="18" spans="1:8" ht="15.75">
      <c r="A18" s="115" t="s">
        <v>19</v>
      </c>
      <c r="B18" s="13"/>
      <c r="C18" s="14"/>
      <c r="D18" s="15">
        <v>1</v>
      </c>
      <c r="E18" s="124">
        <v>365969</v>
      </c>
      <c r="F18" s="16">
        <v>131310</v>
      </c>
      <c r="G18" s="122">
        <f>F18/E18</f>
        <v>0.35880088204192156</v>
      </c>
      <c r="H18" s="18"/>
    </row>
    <row r="19" spans="1:8" ht="15.75">
      <c r="A19" s="115" t="s">
        <v>20</v>
      </c>
      <c r="B19" s="13"/>
      <c r="C19" s="14"/>
      <c r="D19" s="15"/>
      <c r="E19" s="124"/>
      <c r="F19" s="16"/>
      <c r="G19" s="122"/>
      <c r="H19" s="18"/>
    </row>
    <row r="20" spans="1:8" ht="15.75">
      <c r="A20" s="115" t="s">
        <v>77</v>
      </c>
      <c r="B20" s="13"/>
      <c r="C20" s="14"/>
      <c r="D20" s="15"/>
      <c r="E20" s="124"/>
      <c r="F20" s="16"/>
      <c r="G20" s="122"/>
      <c r="H20" s="18"/>
    </row>
    <row r="21" spans="1:8" ht="15.75">
      <c r="A21" s="115" t="s">
        <v>100</v>
      </c>
      <c r="B21" s="13"/>
      <c r="C21" s="14"/>
      <c r="D21" s="15"/>
      <c r="E21" s="124"/>
      <c r="F21" s="16"/>
      <c r="G21" s="122"/>
      <c r="H21" s="18"/>
    </row>
    <row r="22" spans="1:8" ht="15.75">
      <c r="A22" s="115" t="s">
        <v>23</v>
      </c>
      <c r="B22" s="13"/>
      <c r="C22" s="14"/>
      <c r="D22" s="15"/>
      <c r="E22" s="124"/>
      <c r="F22" s="16"/>
      <c r="G22" s="122"/>
      <c r="H22" s="18"/>
    </row>
    <row r="23" spans="1:8" ht="15.75">
      <c r="A23" s="115" t="s">
        <v>96</v>
      </c>
      <c r="B23" s="13"/>
      <c r="C23" s="14"/>
      <c r="D23" s="15">
        <v>1</v>
      </c>
      <c r="E23" s="124">
        <v>32758</v>
      </c>
      <c r="F23" s="16">
        <v>6668.5</v>
      </c>
      <c r="G23" s="122">
        <f>F23/E23</f>
        <v>0.20356859393125343</v>
      </c>
      <c r="H23" s="18"/>
    </row>
    <row r="24" spans="1:8" ht="15.75">
      <c r="A24" s="115" t="s">
        <v>101</v>
      </c>
      <c r="B24" s="13"/>
      <c r="C24" s="14"/>
      <c r="D24" s="15"/>
      <c r="E24" s="124"/>
      <c r="F24" s="16"/>
      <c r="G24" s="122"/>
      <c r="H24" s="18"/>
    </row>
    <row r="25" spans="1:8" ht="15.75">
      <c r="A25" s="116" t="s">
        <v>26</v>
      </c>
      <c r="B25" s="13"/>
      <c r="C25" s="14"/>
      <c r="D25" s="15">
        <v>1</v>
      </c>
      <c r="E25" s="124">
        <v>102861</v>
      </c>
      <c r="F25" s="16">
        <v>35823.5</v>
      </c>
      <c r="G25" s="122">
        <f>F25/E25</f>
        <v>0.3482709676164922</v>
      </c>
      <c r="H25" s="18"/>
    </row>
    <row r="26" spans="1:8" ht="15.75">
      <c r="A26" s="116" t="s">
        <v>27</v>
      </c>
      <c r="B26" s="13"/>
      <c r="C26" s="14"/>
      <c r="D26" s="15"/>
      <c r="E26" s="124"/>
      <c r="F26" s="16"/>
      <c r="G26" s="122"/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22"/>
      <c r="H27" s="18"/>
    </row>
    <row r="28" spans="1:8" ht="15.75">
      <c r="A28" s="117" t="s">
        <v>29</v>
      </c>
      <c r="B28" s="13"/>
      <c r="C28" s="14"/>
      <c r="D28" s="15"/>
      <c r="E28" s="16"/>
      <c r="F28" s="16"/>
      <c r="G28" s="122"/>
      <c r="H28" s="18"/>
    </row>
    <row r="29" spans="1:8" ht="15.75">
      <c r="A29" s="117" t="s">
        <v>30</v>
      </c>
      <c r="B29" s="13"/>
      <c r="C29" s="14"/>
      <c r="D29" s="15"/>
      <c r="E29" s="16"/>
      <c r="F29" s="16"/>
      <c r="G29" s="122"/>
      <c r="H29" s="18"/>
    </row>
    <row r="30" spans="1:8" ht="15.75">
      <c r="A30" s="117" t="s">
        <v>102</v>
      </c>
      <c r="B30" s="13"/>
      <c r="C30" s="14"/>
      <c r="D30" s="15"/>
      <c r="E30" s="16"/>
      <c r="F30" s="16"/>
      <c r="G30" s="122"/>
      <c r="H30" s="18"/>
    </row>
    <row r="31" spans="1:8" ht="15.75">
      <c r="A31" s="117" t="s">
        <v>103</v>
      </c>
      <c r="B31" s="13"/>
      <c r="C31" s="14"/>
      <c r="D31" s="15"/>
      <c r="E31" s="16"/>
      <c r="F31" s="16"/>
      <c r="G31" s="122"/>
      <c r="H31" s="18"/>
    </row>
    <row r="32" spans="1:8" ht="15.75">
      <c r="A32" s="117" t="s">
        <v>140</v>
      </c>
      <c r="B32" s="13"/>
      <c r="C32" s="14"/>
      <c r="D32" s="15"/>
      <c r="E32" s="16"/>
      <c r="F32" s="16"/>
      <c r="G32" s="122"/>
      <c r="H32" s="18"/>
    </row>
    <row r="33" spans="1:8" ht="15.75">
      <c r="A33" s="117" t="s">
        <v>35</v>
      </c>
      <c r="B33" s="13"/>
      <c r="C33" s="14"/>
      <c r="D33" s="15"/>
      <c r="E33" s="16"/>
      <c r="F33" s="16"/>
      <c r="G33" s="122"/>
      <c r="H33" s="18"/>
    </row>
    <row r="34" spans="1:8" ht="15.75">
      <c r="A34" s="117" t="s">
        <v>104</v>
      </c>
      <c r="B34" s="13"/>
      <c r="C34" s="14"/>
      <c r="D34" s="15"/>
      <c r="E34" s="16"/>
      <c r="F34" s="16"/>
      <c r="G34" s="122"/>
      <c r="H34" s="18"/>
    </row>
    <row r="35" spans="1:8" ht="15">
      <c r="A35" s="20" t="s">
        <v>36</v>
      </c>
      <c r="B35" s="13"/>
      <c r="C35" s="14"/>
      <c r="D35" s="21"/>
      <c r="E35" s="70"/>
      <c r="F35" s="16"/>
      <c r="G35" s="123"/>
      <c r="H35" s="18"/>
    </row>
    <row r="36" spans="1:8" ht="15">
      <c r="A36" s="20" t="s">
        <v>57</v>
      </c>
      <c r="B36" s="13"/>
      <c r="C36" s="14"/>
      <c r="D36" s="21"/>
      <c r="E36" s="70">
        <v>493.38</v>
      </c>
      <c r="F36" s="16"/>
      <c r="G36" s="123"/>
      <c r="H36" s="18"/>
    </row>
    <row r="37" spans="1:8" ht="15">
      <c r="A37" s="20" t="s">
        <v>38</v>
      </c>
      <c r="B37" s="13"/>
      <c r="C37" s="14"/>
      <c r="D37" s="21"/>
      <c r="E37" s="70"/>
      <c r="F37" s="16"/>
      <c r="G37" s="123"/>
      <c r="H37" s="18"/>
    </row>
    <row r="38" spans="1:8" ht="15">
      <c r="A38" s="24"/>
      <c r="B38" s="25"/>
      <c r="C38" s="14"/>
      <c r="D38" s="21"/>
      <c r="E38" s="71"/>
      <c r="F38" s="71"/>
      <c r="G38" s="123"/>
      <c r="H38" s="18"/>
    </row>
    <row r="39" spans="1:8" ht="15.75">
      <c r="A39" s="27" t="s">
        <v>39</v>
      </c>
      <c r="B39" s="28"/>
      <c r="C39" s="29"/>
      <c r="D39" s="30">
        <f>SUM(D9:D38)</f>
        <v>21</v>
      </c>
      <c r="E39" s="31">
        <f>SUM(E9:E38)</f>
        <v>2401557.38</v>
      </c>
      <c r="F39" s="31">
        <f>SUM(F9:F38)</f>
        <v>476110.5</v>
      </c>
      <c r="G39" s="110">
        <f>F39/E39</f>
        <v>0.19825072845021927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15">
        <v>24</v>
      </c>
      <c r="E44" s="16">
        <v>3525763.1</v>
      </c>
      <c r="F44" s="16">
        <v>113621.25</v>
      </c>
      <c r="G44" s="122">
        <f>1-(+F44/E44)</f>
        <v>0.9677739976347248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22"/>
      <c r="H45" s="18"/>
    </row>
    <row r="46" spans="1:8" ht="15.75">
      <c r="A46" s="45" t="s">
        <v>46</v>
      </c>
      <c r="B46" s="46"/>
      <c r="C46" s="14"/>
      <c r="D46" s="15">
        <v>201</v>
      </c>
      <c r="E46" s="16">
        <v>15644800.5</v>
      </c>
      <c r="F46" s="16">
        <v>883916.96</v>
      </c>
      <c r="G46" s="122">
        <f aca="true" t="shared" si="0" ref="G46:G52">1-(+F46/E46)</f>
        <v>0.9435009120122688</v>
      </c>
      <c r="H46" s="18"/>
    </row>
    <row r="47" spans="1:8" ht="15.75">
      <c r="A47" s="45" t="s">
        <v>47</v>
      </c>
      <c r="B47" s="46"/>
      <c r="C47" s="14"/>
      <c r="D47" s="15">
        <v>28</v>
      </c>
      <c r="E47" s="16">
        <v>1128815</v>
      </c>
      <c r="F47" s="16">
        <v>74840</v>
      </c>
      <c r="G47" s="122">
        <f t="shared" si="0"/>
        <v>0.9337003849169262</v>
      </c>
      <c r="H47" s="18"/>
    </row>
    <row r="48" spans="1:8" ht="15.75">
      <c r="A48" s="45" t="s">
        <v>48</v>
      </c>
      <c r="B48" s="46"/>
      <c r="C48" s="14"/>
      <c r="D48" s="15">
        <v>157</v>
      </c>
      <c r="E48" s="16">
        <v>14389672</v>
      </c>
      <c r="F48" s="16">
        <v>998170.75</v>
      </c>
      <c r="G48" s="122">
        <f t="shared" si="0"/>
        <v>0.9306328351334207</v>
      </c>
      <c r="H48" s="18"/>
    </row>
    <row r="49" spans="1:8" ht="15.75">
      <c r="A49" s="45" t="s">
        <v>49</v>
      </c>
      <c r="B49" s="46"/>
      <c r="C49" s="14"/>
      <c r="D49" s="15">
        <v>6</v>
      </c>
      <c r="E49" s="16">
        <v>1983367</v>
      </c>
      <c r="F49" s="16">
        <v>125670</v>
      </c>
      <c r="G49" s="122">
        <f t="shared" si="0"/>
        <v>0.9366380503457</v>
      </c>
      <c r="H49" s="18"/>
    </row>
    <row r="50" spans="1:8" ht="15.75">
      <c r="A50" s="45" t="s">
        <v>50</v>
      </c>
      <c r="B50" s="46"/>
      <c r="C50" s="14"/>
      <c r="D50" s="15">
        <v>4</v>
      </c>
      <c r="E50" s="16">
        <v>1080815</v>
      </c>
      <c r="F50" s="16">
        <v>33525</v>
      </c>
      <c r="G50" s="122">
        <f t="shared" si="0"/>
        <v>0.9689817406309128</v>
      </c>
      <c r="H50" s="18"/>
    </row>
    <row r="51" spans="1:8" ht="15.75">
      <c r="A51" s="45" t="s">
        <v>51</v>
      </c>
      <c r="B51" s="46"/>
      <c r="C51" s="14"/>
      <c r="D51" s="15">
        <v>1</v>
      </c>
      <c r="E51" s="16">
        <v>226660</v>
      </c>
      <c r="F51" s="16">
        <v>24712</v>
      </c>
      <c r="G51" s="122">
        <f t="shared" si="0"/>
        <v>0.890973263919527</v>
      </c>
      <c r="H51" s="18"/>
    </row>
    <row r="52" spans="1:8" ht="15.75">
      <c r="A52" s="78" t="s">
        <v>52</v>
      </c>
      <c r="B52" s="46"/>
      <c r="C52" s="14"/>
      <c r="D52" s="15">
        <v>1</v>
      </c>
      <c r="E52" s="16">
        <v>202850</v>
      </c>
      <c r="F52" s="16">
        <v>-1087</v>
      </c>
      <c r="G52" s="122">
        <f t="shared" si="0"/>
        <v>1.0053586393887108</v>
      </c>
      <c r="H52" s="18"/>
    </row>
    <row r="53" spans="1:8" ht="15.75">
      <c r="A53" s="79" t="s">
        <v>79</v>
      </c>
      <c r="B53" s="46"/>
      <c r="C53" s="14"/>
      <c r="D53" s="15"/>
      <c r="E53" s="16"/>
      <c r="F53" s="16"/>
      <c r="G53" s="122"/>
      <c r="H53" s="18"/>
    </row>
    <row r="54" spans="1:8" ht="15.75">
      <c r="A54" s="45" t="s">
        <v>105</v>
      </c>
      <c r="B54" s="46"/>
      <c r="C54" s="14"/>
      <c r="D54" s="15">
        <v>513</v>
      </c>
      <c r="E54" s="16">
        <v>27652447.82</v>
      </c>
      <c r="F54" s="16">
        <v>3433973.7</v>
      </c>
      <c r="G54" s="122">
        <f>1-(+F54/E54)</f>
        <v>0.8758166466002213</v>
      </c>
      <c r="H54" s="18"/>
    </row>
    <row r="55" spans="1:8" ht="15.75">
      <c r="A55" s="80" t="s">
        <v>106</v>
      </c>
      <c r="B55" s="48"/>
      <c r="C55" s="14"/>
      <c r="D55" s="15"/>
      <c r="E55" s="16"/>
      <c r="F55" s="16"/>
      <c r="G55" s="122"/>
      <c r="H55" s="18"/>
    </row>
    <row r="56" spans="1:8" ht="15">
      <c r="A56" s="20" t="s">
        <v>55</v>
      </c>
      <c r="B56" s="48"/>
      <c r="C56" s="14"/>
      <c r="D56" s="21"/>
      <c r="E56" s="71"/>
      <c r="F56" s="16"/>
      <c r="G56" s="123"/>
      <c r="H56" s="18"/>
    </row>
    <row r="57" spans="1:8" ht="15">
      <c r="A57" s="20" t="s">
        <v>56</v>
      </c>
      <c r="B57" s="46"/>
      <c r="C57" s="14"/>
      <c r="D57" s="21"/>
      <c r="E57" s="71"/>
      <c r="F57" s="16"/>
      <c r="G57" s="123"/>
      <c r="H57" s="18"/>
    </row>
    <row r="58" spans="1:8" ht="15">
      <c r="A58" s="20" t="s">
        <v>57</v>
      </c>
      <c r="B58" s="46"/>
      <c r="C58" s="14"/>
      <c r="D58" s="21"/>
      <c r="E58" s="70"/>
      <c r="F58" s="16"/>
      <c r="G58" s="123"/>
      <c r="H58" s="18"/>
    </row>
    <row r="59" spans="1:8" ht="15">
      <c r="A59" s="20" t="s">
        <v>38</v>
      </c>
      <c r="B59" s="46"/>
      <c r="C59" s="29"/>
      <c r="D59" s="21"/>
      <c r="E59" s="70"/>
      <c r="F59" s="16"/>
      <c r="G59" s="123"/>
      <c r="H59" s="18"/>
    </row>
    <row r="60" spans="1:8" ht="15.75">
      <c r="A60" s="50"/>
      <c r="B60" s="25"/>
      <c r="C60" s="51"/>
      <c r="D60" s="21"/>
      <c r="E60" s="26"/>
      <c r="F60" s="26"/>
      <c r="G60" s="123"/>
      <c r="H60" s="2"/>
    </row>
    <row r="61" spans="1:8" ht="18">
      <c r="A61" s="28" t="s">
        <v>58</v>
      </c>
      <c r="B61" s="28"/>
      <c r="C61" s="56"/>
      <c r="D61" s="30">
        <f>SUM(D44:D57)</f>
        <v>935</v>
      </c>
      <c r="E61" s="31">
        <f>SUM(E44:E60)</f>
        <v>65835190.42</v>
      </c>
      <c r="F61" s="31">
        <f>SUM(F44:F60)</f>
        <v>5687342.66</v>
      </c>
      <c r="G61" s="114">
        <f>1-(+F61/E61)</f>
        <v>0.9136124218109309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59</v>
      </c>
      <c r="B63" s="60"/>
      <c r="C63" s="60"/>
      <c r="D63" s="56"/>
      <c r="E63" s="56"/>
      <c r="F63" s="57">
        <f>F61+F39</f>
        <v>6163453.16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63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2</v>
      </c>
      <c r="E9" s="16">
        <v>99526</v>
      </c>
      <c r="F9" s="16">
        <v>27589</v>
      </c>
      <c r="G9" s="17">
        <f>F9/E9</f>
        <v>0.27720394670739307</v>
      </c>
      <c r="H9" s="18"/>
    </row>
    <row r="10" spans="1:8" ht="15.75">
      <c r="A10" s="115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5" t="s">
        <v>94</v>
      </c>
      <c r="B11" s="13"/>
      <c r="C11" s="14"/>
      <c r="D11" s="15"/>
      <c r="E11" s="16"/>
      <c r="F11" s="16"/>
      <c r="G11" s="17"/>
      <c r="H11" s="18"/>
    </row>
    <row r="12" spans="1:8" ht="15.75">
      <c r="A12" s="115" t="s">
        <v>13</v>
      </c>
      <c r="B12" s="13"/>
      <c r="C12" s="14"/>
      <c r="D12" s="15"/>
      <c r="E12" s="16"/>
      <c r="F12" s="16"/>
      <c r="G12" s="17"/>
      <c r="H12" s="18"/>
    </row>
    <row r="13" spans="1:8" ht="15.75">
      <c r="A13" s="115" t="s">
        <v>66</v>
      </c>
      <c r="B13" s="13"/>
      <c r="C13" s="14"/>
      <c r="D13" s="15"/>
      <c r="E13" s="16"/>
      <c r="F13" s="16"/>
      <c r="G13" s="17"/>
      <c r="H13" s="18"/>
    </row>
    <row r="14" spans="1:8" ht="15.75">
      <c r="A14" s="115" t="s">
        <v>145</v>
      </c>
      <c r="B14" s="13"/>
      <c r="C14" s="14"/>
      <c r="D14" s="15"/>
      <c r="E14" s="16"/>
      <c r="F14" s="16"/>
      <c r="G14" s="17"/>
      <c r="H14" s="18"/>
    </row>
    <row r="15" spans="1:8" ht="15.75">
      <c r="A15" s="115" t="s">
        <v>16</v>
      </c>
      <c r="B15" s="13"/>
      <c r="C15" s="14"/>
      <c r="D15" s="15"/>
      <c r="E15" s="16"/>
      <c r="F15" s="16"/>
      <c r="G15" s="17"/>
      <c r="H15" s="18"/>
    </row>
    <row r="16" spans="1:8" ht="15.75">
      <c r="A16" s="115" t="s">
        <v>95</v>
      </c>
      <c r="B16" s="13"/>
      <c r="C16" s="14"/>
      <c r="D16" s="15"/>
      <c r="E16" s="16"/>
      <c r="F16" s="16"/>
      <c r="G16" s="17"/>
      <c r="H16" s="18"/>
    </row>
    <row r="17" spans="1:8" ht="15.75">
      <c r="A17" s="115" t="s">
        <v>18</v>
      </c>
      <c r="B17" s="13"/>
      <c r="C17" s="14"/>
      <c r="D17" s="15"/>
      <c r="E17" s="16"/>
      <c r="F17" s="16"/>
      <c r="G17" s="17"/>
      <c r="H17" s="18"/>
    </row>
    <row r="18" spans="1:8" ht="15.75">
      <c r="A18" s="115" t="s">
        <v>19</v>
      </c>
      <c r="B18" s="13"/>
      <c r="C18" s="14"/>
      <c r="D18" s="15">
        <v>2</v>
      </c>
      <c r="E18" s="16">
        <v>195725</v>
      </c>
      <c r="F18" s="16">
        <v>44697</v>
      </c>
      <c r="G18" s="17">
        <f>F18/E18</f>
        <v>0.22836633031038447</v>
      </c>
      <c r="H18" s="18"/>
    </row>
    <row r="19" spans="1:8" ht="15.75">
      <c r="A19" s="115" t="s">
        <v>20</v>
      </c>
      <c r="B19" s="13"/>
      <c r="C19" s="14"/>
      <c r="D19" s="15"/>
      <c r="E19" s="16"/>
      <c r="F19" s="16"/>
      <c r="G19" s="17"/>
      <c r="H19" s="18"/>
    </row>
    <row r="20" spans="1:8" ht="15.75">
      <c r="A20" s="115" t="s">
        <v>21</v>
      </c>
      <c r="B20" s="13"/>
      <c r="C20" s="14"/>
      <c r="D20" s="15"/>
      <c r="E20" s="16"/>
      <c r="F20" s="16"/>
      <c r="G20" s="17"/>
      <c r="H20" s="18"/>
    </row>
    <row r="21" spans="1:8" ht="15.75">
      <c r="A21" s="115" t="s">
        <v>96</v>
      </c>
      <c r="B21" s="13"/>
      <c r="C21" s="14"/>
      <c r="D21" s="15"/>
      <c r="E21" s="16"/>
      <c r="F21" s="16"/>
      <c r="G21" s="17"/>
      <c r="H21" s="18"/>
    </row>
    <row r="22" spans="1:8" ht="15.75">
      <c r="A22" s="115" t="s">
        <v>23</v>
      </c>
      <c r="B22" s="13"/>
      <c r="C22" s="14"/>
      <c r="D22" s="15"/>
      <c r="E22" s="16"/>
      <c r="F22" s="16"/>
      <c r="G22" s="17"/>
      <c r="H22" s="18"/>
    </row>
    <row r="23" spans="1:8" ht="15.75">
      <c r="A23" s="115" t="s">
        <v>24</v>
      </c>
      <c r="B23" s="13"/>
      <c r="C23" s="14"/>
      <c r="D23" s="15"/>
      <c r="E23" s="16"/>
      <c r="F23" s="16"/>
      <c r="G23" s="17"/>
      <c r="H23" s="18"/>
    </row>
    <row r="24" spans="1:8" ht="15.75">
      <c r="A24" s="115" t="s">
        <v>25</v>
      </c>
      <c r="B24" s="13"/>
      <c r="C24" s="14"/>
      <c r="D24" s="15"/>
      <c r="E24" s="16"/>
      <c r="F24" s="16"/>
      <c r="G24" s="17"/>
      <c r="H24" s="18"/>
    </row>
    <row r="25" spans="1:8" ht="15.75">
      <c r="A25" s="116" t="s">
        <v>26</v>
      </c>
      <c r="B25" s="13"/>
      <c r="C25" s="14"/>
      <c r="D25" s="15">
        <v>1</v>
      </c>
      <c r="E25" s="16">
        <v>45337</v>
      </c>
      <c r="F25" s="16">
        <v>10189.5</v>
      </c>
      <c r="G25" s="17">
        <f>F25/E25</f>
        <v>0.22475020402761542</v>
      </c>
      <c r="H25" s="18"/>
    </row>
    <row r="26" spans="1:8" ht="15.75">
      <c r="A26" s="116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7"/>
      <c r="H27" s="18"/>
    </row>
    <row r="28" spans="1:8" ht="15.75">
      <c r="A28" s="117" t="s">
        <v>29</v>
      </c>
      <c r="B28" s="13"/>
      <c r="C28" s="14"/>
      <c r="D28" s="15"/>
      <c r="E28" s="16"/>
      <c r="F28" s="16"/>
      <c r="G28" s="17"/>
      <c r="H28" s="18"/>
    </row>
    <row r="29" spans="1:8" ht="15.75">
      <c r="A29" s="117" t="s">
        <v>30</v>
      </c>
      <c r="B29" s="13"/>
      <c r="C29" s="14"/>
      <c r="D29" s="15">
        <v>1</v>
      </c>
      <c r="E29" s="16">
        <v>63814</v>
      </c>
      <c r="F29" s="16">
        <v>18182</v>
      </c>
      <c r="G29" s="17">
        <f>F29/E29</f>
        <v>0.2849218039928542</v>
      </c>
      <c r="H29" s="18"/>
    </row>
    <row r="30" spans="1:8" ht="15.75">
      <c r="A30" s="117" t="s">
        <v>77</v>
      </c>
      <c r="B30" s="13"/>
      <c r="C30" s="14"/>
      <c r="D30" s="15"/>
      <c r="E30" s="16"/>
      <c r="F30" s="16"/>
      <c r="G30" s="17"/>
      <c r="H30" s="18"/>
    </row>
    <row r="31" spans="1:8" ht="15.75">
      <c r="A31" s="117" t="s">
        <v>35</v>
      </c>
      <c r="B31" s="13"/>
      <c r="C31" s="14"/>
      <c r="D31" s="15"/>
      <c r="E31" s="16"/>
      <c r="F31" s="16"/>
      <c r="G31" s="17"/>
      <c r="H31" s="18"/>
    </row>
    <row r="32" spans="1:8" ht="15.75">
      <c r="A32" s="117" t="s">
        <v>68</v>
      </c>
      <c r="B32" s="13"/>
      <c r="C32" s="14"/>
      <c r="D32" s="15">
        <v>1</v>
      </c>
      <c r="E32" s="16">
        <v>133356</v>
      </c>
      <c r="F32" s="16">
        <v>21078.5</v>
      </c>
      <c r="G32" s="17">
        <f>F32/E32</f>
        <v>0.1580618794804883</v>
      </c>
      <c r="H32" s="18"/>
    </row>
    <row r="33" spans="1:8" ht="15.75">
      <c r="A33" s="117" t="s">
        <v>86</v>
      </c>
      <c r="B33" s="13"/>
      <c r="C33" s="14"/>
      <c r="D33" s="15">
        <v>3</v>
      </c>
      <c r="E33" s="16">
        <v>367207</v>
      </c>
      <c r="F33" s="16">
        <v>85208</v>
      </c>
      <c r="G33" s="17">
        <f>F33/E33</f>
        <v>0.23204350679589442</v>
      </c>
      <c r="H33" s="18"/>
    </row>
    <row r="34" spans="1:8" ht="15.75">
      <c r="A34" s="117" t="s">
        <v>74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36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38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10</v>
      </c>
      <c r="E39" s="31">
        <f>SUM(E9:E38)</f>
        <v>904965</v>
      </c>
      <c r="F39" s="31">
        <f>SUM(F9:F38)</f>
        <v>206944</v>
      </c>
      <c r="G39" s="32">
        <f>F39/E39</f>
        <v>0.22867624714767976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5"/>
      <c r="E44" s="16"/>
      <c r="F44" s="16"/>
      <c r="G44" s="17"/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46</v>
      </c>
      <c r="B46" s="46"/>
      <c r="C46" s="14"/>
      <c r="D46" s="15">
        <v>24</v>
      </c>
      <c r="E46" s="16">
        <v>2579338.25</v>
      </c>
      <c r="F46" s="16">
        <v>127294.39</v>
      </c>
      <c r="G46" s="17">
        <f>1-(+F46/E46)</f>
        <v>0.9506484308523707</v>
      </c>
      <c r="H46" s="18"/>
    </row>
    <row r="47" spans="1:8" ht="15.75">
      <c r="A47" s="45" t="s">
        <v>47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48</v>
      </c>
      <c r="B48" s="46"/>
      <c r="C48" s="14"/>
      <c r="D48" s="15">
        <v>36</v>
      </c>
      <c r="E48" s="16">
        <v>2627812</v>
      </c>
      <c r="F48" s="16">
        <v>161408</v>
      </c>
      <c r="G48" s="17">
        <f>1-(+F48/E48)</f>
        <v>0.9385770367134331</v>
      </c>
      <c r="H48" s="18"/>
    </row>
    <row r="49" spans="1:8" ht="15.75">
      <c r="A49" s="45" t="s">
        <v>49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50</v>
      </c>
      <c r="B50" s="46"/>
      <c r="C50" s="14"/>
      <c r="D50" s="15">
        <v>4</v>
      </c>
      <c r="E50" s="16">
        <v>237785</v>
      </c>
      <c r="F50" s="16">
        <v>16620</v>
      </c>
      <c r="G50" s="17">
        <f>1-(+F50/E50)</f>
        <v>0.9301049267195155</v>
      </c>
      <c r="H50" s="18"/>
    </row>
    <row r="51" spans="1:8" ht="15.75">
      <c r="A51" s="45" t="s">
        <v>51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52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80</v>
      </c>
      <c r="B53" s="48"/>
      <c r="C53" s="14"/>
      <c r="D53" s="126">
        <v>522</v>
      </c>
      <c r="E53" s="127">
        <v>25256825.74</v>
      </c>
      <c r="F53" s="127">
        <v>2584706.85</v>
      </c>
      <c r="G53" s="17">
        <f>1-(+F53/E53)</f>
        <v>0.8976630366536313</v>
      </c>
      <c r="H53" s="18"/>
    </row>
    <row r="54" spans="1:8" ht="15.75">
      <c r="A54" s="45" t="s">
        <v>81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38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58</v>
      </c>
      <c r="B60" s="28"/>
      <c r="C60" s="29"/>
      <c r="D60" s="30">
        <f>SUM(D44:D56)</f>
        <v>586</v>
      </c>
      <c r="E60" s="31">
        <f>SUM(E44:E59)</f>
        <v>30701760.99</v>
      </c>
      <c r="F60" s="31">
        <f>SUM(F44:F59)</f>
        <v>2890029.24</v>
      </c>
      <c r="G60" s="32">
        <f>1-(F60/E60)</f>
        <v>0.9058676392881397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59</v>
      </c>
      <c r="B62" s="56"/>
      <c r="C62" s="59"/>
      <c r="D62" s="75"/>
      <c r="E62" s="56"/>
      <c r="F62" s="57">
        <f>F60+F39</f>
        <v>3096973.24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10" sqref="D10"/>
    </sheetView>
  </sheetViews>
  <sheetFormatPr defaultColWidth="8.88671875" defaultRowHeight="13.5"/>
  <cols>
    <col min="1" max="1" width="9.6640625" style="83" customWidth="1"/>
    <col min="2" max="2" width="15.6640625" style="83" customWidth="1"/>
    <col min="3" max="3" width="3.6640625" style="83" customWidth="1"/>
    <col min="4" max="4" width="6.6640625" style="83" customWidth="1"/>
    <col min="5" max="6" width="14.6640625" style="83" customWidth="1"/>
    <col min="7" max="7" width="11.6640625" style="83" customWidth="1"/>
    <col min="8" max="8" width="3.6640625" style="83" customWidth="1"/>
    <col min="9" max="16384" width="8.88671875" style="83" customWidth="1"/>
  </cols>
  <sheetData>
    <row r="1" spans="1:8" ht="23.25">
      <c r="A1" s="82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2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  OCTOBER 2013</v>
      </c>
      <c r="B3" s="29"/>
      <c r="C3" s="29"/>
      <c r="D3" s="29"/>
      <c r="E3" s="29"/>
      <c r="F3" s="29"/>
      <c r="G3" s="29"/>
      <c r="H3" s="29"/>
    </row>
    <row r="4" spans="1:8" ht="15">
      <c r="A4" s="98"/>
      <c r="B4" s="98"/>
      <c r="C4" s="98"/>
      <c r="D4" s="98"/>
      <c r="E4" s="98"/>
      <c r="F4" s="5"/>
      <c r="G4" s="5"/>
      <c r="H4" s="29"/>
    </row>
    <row r="5" spans="1:8" ht="23.25">
      <c r="A5" s="29"/>
      <c r="B5" s="98"/>
      <c r="C5" s="98"/>
      <c r="D5" s="99" t="s">
        <v>131</v>
      </c>
      <c r="E5" s="100"/>
      <c r="F5" s="8"/>
      <c r="G5" s="5"/>
      <c r="H5" s="101"/>
    </row>
    <row r="6" spans="1:8" ht="18">
      <c r="A6" s="37" t="s">
        <v>3</v>
      </c>
      <c r="B6" s="98"/>
      <c r="C6" s="98"/>
      <c r="D6" s="98"/>
      <c r="E6" s="98"/>
      <c r="F6" s="5"/>
      <c r="G6" s="5"/>
      <c r="H6" s="101"/>
    </row>
    <row r="7" spans="1:8" ht="15.75">
      <c r="A7" s="102"/>
      <c r="B7" s="102"/>
      <c r="C7" s="102"/>
      <c r="D7" s="102"/>
      <c r="E7" s="39" t="s">
        <v>4</v>
      </c>
      <c r="F7" s="39" t="s">
        <v>4</v>
      </c>
      <c r="G7" s="12" t="s">
        <v>5</v>
      </c>
      <c r="H7" s="38"/>
    </row>
    <row r="8" spans="1:8" ht="15.75">
      <c r="A8" s="102"/>
      <c r="B8" s="102"/>
      <c r="C8" s="102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5" t="s">
        <v>10</v>
      </c>
      <c r="B9" s="13"/>
      <c r="C9" s="14"/>
      <c r="D9" s="15">
        <v>4</v>
      </c>
      <c r="E9" s="16">
        <v>104984</v>
      </c>
      <c r="F9" s="16">
        <v>8661.5</v>
      </c>
      <c r="G9" s="17">
        <f>F9/E9</f>
        <v>0.0825030480835175</v>
      </c>
      <c r="H9" s="104"/>
    </row>
    <row r="10" spans="1:8" ht="15.75">
      <c r="A10" s="115" t="s">
        <v>11</v>
      </c>
      <c r="B10" s="13"/>
      <c r="C10" s="14"/>
      <c r="D10" s="15"/>
      <c r="E10" s="16"/>
      <c r="F10" s="16"/>
      <c r="G10" s="17"/>
      <c r="H10" s="104"/>
    </row>
    <row r="11" spans="1:8" ht="15.75">
      <c r="A11" s="115" t="s">
        <v>66</v>
      </c>
      <c r="B11" s="13"/>
      <c r="C11" s="14"/>
      <c r="D11" s="15"/>
      <c r="E11" s="16"/>
      <c r="F11" s="16"/>
      <c r="G11" s="17"/>
      <c r="H11" s="104"/>
    </row>
    <row r="12" spans="1:8" ht="15.75">
      <c r="A12" s="115" t="s">
        <v>84</v>
      </c>
      <c r="B12" s="13"/>
      <c r="C12" s="14"/>
      <c r="D12" s="15"/>
      <c r="E12" s="16"/>
      <c r="F12" s="16"/>
      <c r="G12" s="17"/>
      <c r="H12" s="104"/>
    </row>
    <row r="13" spans="1:8" ht="15.75">
      <c r="A13" s="115" t="s">
        <v>18</v>
      </c>
      <c r="B13" s="13"/>
      <c r="C13" s="14"/>
      <c r="D13" s="15"/>
      <c r="E13" s="16"/>
      <c r="F13" s="16"/>
      <c r="G13" s="17"/>
      <c r="H13" s="104"/>
    </row>
    <row r="14" spans="1:8" ht="15.75">
      <c r="A14" s="115" t="s">
        <v>86</v>
      </c>
      <c r="B14" s="13"/>
      <c r="C14" s="14"/>
      <c r="D14" s="15">
        <v>5</v>
      </c>
      <c r="E14" s="16">
        <v>654808</v>
      </c>
      <c r="F14" s="16">
        <v>145555.5</v>
      </c>
      <c r="G14" s="17">
        <f>F14/E14</f>
        <v>0.22228729642887687</v>
      </c>
      <c r="H14" s="104"/>
    </row>
    <row r="15" spans="1:8" ht="15.75">
      <c r="A15" s="115" t="s">
        <v>31</v>
      </c>
      <c r="B15" s="13"/>
      <c r="C15" s="14"/>
      <c r="D15" s="15">
        <v>2</v>
      </c>
      <c r="E15" s="16">
        <v>403244</v>
      </c>
      <c r="F15" s="16">
        <v>81918</v>
      </c>
      <c r="G15" s="17">
        <f>F15/E15</f>
        <v>0.20314747398597374</v>
      </c>
      <c r="H15" s="104"/>
    </row>
    <row r="16" spans="1:8" ht="15.75">
      <c r="A16" s="115" t="s">
        <v>87</v>
      </c>
      <c r="B16" s="13"/>
      <c r="C16" s="14"/>
      <c r="D16" s="15"/>
      <c r="E16" s="16"/>
      <c r="F16" s="16"/>
      <c r="G16" s="17"/>
      <c r="H16" s="104"/>
    </row>
    <row r="17" spans="1:8" ht="15.75">
      <c r="A17" s="115" t="s">
        <v>89</v>
      </c>
      <c r="B17" s="13"/>
      <c r="C17" s="14"/>
      <c r="D17" s="15"/>
      <c r="E17" s="16"/>
      <c r="F17" s="16"/>
      <c r="G17" s="17"/>
      <c r="H17" s="104"/>
    </row>
    <row r="18" spans="1:8" ht="15.75">
      <c r="A18" s="115" t="s">
        <v>19</v>
      </c>
      <c r="B18" s="13"/>
      <c r="C18" s="14"/>
      <c r="D18" s="15">
        <v>2</v>
      </c>
      <c r="E18" s="16">
        <v>324504</v>
      </c>
      <c r="F18" s="16">
        <v>77160</v>
      </c>
      <c r="G18" s="17">
        <f>F18/E18</f>
        <v>0.23777827083795577</v>
      </c>
      <c r="H18" s="104"/>
    </row>
    <row r="19" spans="1:8" ht="15.75">
      <c r="A19" s="115" t="s">
        <v>20</v>
      </c>
      <c r="B19" s="13"/>
      <c r="C19" s="14"/>
      <c r="D19" s="15"/>
      <c r="E19" s="16"/>
      <c r="F19" s="16"/>
      <c r="G19" s="17"/>
      <c r="H19" s="104"/>
    </row>
    <row r="20" spans="1:8" ht="15.75">
      <c r="A20" s="115" t="s">
        <v>17</v>
      </c>
      <c r="B20" s="13"/>
      <c r="C20" s="14"/>
      <c r="D20" s="15">
        <v>2</v>
      </c>
      <c r="E20" s="16">
        <v>31516</v>
      </c>
      <c r="F20" s="16">
        <v>6658</v>
      </c>
      <c r="G20" s="17">
        <f>F20/E20</f>
        <v>0.21125777382916613</v>
      </c>
      <c r="H20" s="104"/>
    </row>
    <row r="21" spans="1:8" ht="15.75">
      <c r="A21" s="115" t="s">
        <v>132</v>
      </c>
      <c r="B21" s="13"/>
      <c r="C21" s="14"/>
      <c r="D21" s="15">
        <v>3</v>
      </c>
      <c r="E21" s="16">
        <v>42605</v>
      </c>
      <c r="F21" s="16">
        <v>1325</v>
      </c>
      <c r="G21" s="17">
        <f>F21/E21</f>
        <v>0.031099636192935102</v>
      </c>
      <c r="H21" s="104"/>
    </row>
    <row r="22" spans="1:8" ht="15.75">
      <c r="A22" s="115" t="s">
        <v>23</v>
      </c>
      <c r="B22" s="13"/>
      <c r="C22" s="14"/>
      <c r="D22" s="15">
        <v>1</v>
      </c>
      <c r="E22" s="16">
        <v>37442</v>
      </c>
      <c r="F22" s="16">
        <v>9504</v>
      </c>
      <c r="G22" s="17">
        <f>F22/E22</f>
        <v>0.2538325944126916</v>
      </c>
      <c r="H22" s="104"/>
    </row>
    <row r="23" spans="1:8" ht="15.75">
      <c r="A23" s="115" t="s">
        <v>71</v>
      </c>
      <c r="B23" s="13"/>
      <c r="C23" s="14"/>
      <c r="D23" s="15"/>
      <c r="E23" s="16"/>
      <c r="F23" s="16"/>
      <c r="G23" s="17"/>
      <c r="H23" s="104"/>
    </row>
    <row r="24" spans="1:8" ht="15.75">
      <c r="A24" s="115" t="s">
        <v>24</v>
      </c>
      <c r="B24" s="13"/>
      <c r="C24" s="14"/>
      <c r="D24" s="15">
        <v>1</v>
      </c>
      <c r="E24" s="16">
        <v>97261</v>
      </c>
      <c r="F24" s="16">
        <v>38674.5</v>
      </c>
      <c r="G24" s="17">
        <f>F24/E24</f>
        <v>0.3976362570814612</v>
      </c>
      <c r="H24" s="104"/>
    </row>
    <row r="25" spans="1:8" ht="15.75">
      <c r="A25" s="116" t="s">
        <v>26</v>
      </c>
      <c r="B25" s="13"/>
      <c r="C25" s="14"/>
      <c r="D25" s="15">
        <v>1</v>
      </c>
      <c r="E25" s="16">
        <v>73685</v>
      </c>
      <c r="F25" s="16">
        <v>20909</v>
      </c>
      <c r="G25" s="17">
        <f>F25/E25</f>
        <v>0.283761959693289</v>
      </c>
      <c r="H25" s="104"/>
    </row>
    <row r="26" spans="1:8" ht="15.75">
      <c r="A26" s="116" t="s">
        <v>27</v>
      </c>
      <c r="B26" s="13"/>
      <c r="C26" s="14"/>
      <c r="D26" s="15">
        <v>7</v>
      </c>
      <c r="E26" s="16">
        <v>31636</v>
      </c>
      <c r="F26" s="16">
        <v>31636</v>
      </c>
      <c r="G26" s="17">
        <f>F26/E26</f>
        <v>1</v>
      </c>
      <c r="H26" s="104"/>
    </row>
    <row r="27" spans="1:8" ht="15.75">
      <c r="A27" s="117" t="s">
        <v>28</v>
      </c>
      <c r="B27" s="13"/>
      <c r="C27" s="14"/>
      <c r="D27" s="15"/>
      <c r="E27" s="16"/>
      <c r="F27" s="16"/>
      <c r="G27" s="17"/>
      <c r="H27" s="104"/>
    </row>
    <row r="28" spans="1:8" ht="15.75">
      <c r="A28" s="117" t="s">
        <v>29</v>
      </c>
      <c r="B28" s="13"/>
      <c r="C28" s="14"/>
      <c r="D28" s="15"/>
      <c r="E28" s="16">
        <v>7171</v>
      </c>
      <c r="F28" s="16">
        <v>6471</v>
      </c>
      <c r="G28" s="17">
        <f>F28/E28</f>
        <v>0.9023846046576489</v>
      </c>
      <c r="H28" s="104"/>
    </row>
    <row r="29" spans="1:8" ht="15.75">
      <c r="A29" s="117" t="s">
        <v>133</v>
      </c>
      <c r="B29" s="13"/>
      <c r="C29" s="14"/>
      <c r="D29" s="15">
        <v>2</v>
      </c>
      <c r="E29" s="16">
        <v>122335</v>
      </c>
      <c r="F29" s="16">
        <v>34849</v>
      </c>
      <c r="G29" s="17">
        <f>F29/E29</f>
        <v>0.2848653288102342</v>
      </c>
      <c r="H29" s="104"/>
    </row>
    <row r="30" spans="1:8" ht="15.75">
      <c r="A30" s="117" t="s">
        <v>72</v>
      </c>
      <c r="B30" s="13"/>
      <c r="C30" s="14"/>
      <c r="D30" s="15"/>
      <c r="E30" s="16"/>
      <c r="F30" s="16"/>
      <c r="G30" s="17"/>
      <c r="H30" s="104"/>
    </row>
    <row r="31" spans="1:8" ht="15.75">
      <c r="A31" s="117" t="s">
        <v>90</v>
      </c>
      <c r="B31" s="13"/>
      <c r="C31" s="14"/>
      <c r="D31" s="15"/>
      <c r="E31" s="16"/>
      <c r="F31" s="16"/>
      <c r="G31" s="17"/>
      <c r="H31" s="104"/>
    </row>
    <row r="32" spans="1:8" ht="15.75">
      <c r="A32" s="128" t="s">
        <v>141</v>
      </c>
      <c r="B32" s="13"/>
      <c r="C32" s="14"/>
      <c r="D32" s="15">
        <v>2</v>
      </c>
      <c r="E32" s="16">
        <v>258918</v>
      </c>
      <c r="F32" s="16">
        <v>36848</v>
      </c>
      <c r="G32" s="17">
        <f>F32/E32</f>
        <v>0.14231532763268678</v>
      </c>
      <c r="H32" s="104"/>
    </row>
    <row r="33" spans="1:8" ht="15.75">
      <c r="A33" s="117" t="s">
        <v>75</v>
      </c>
      <c r="B33" s="13"/>
      <c r="C33" s="14"/>
      <c r="D33" s="15"/>
      <c r="E33" s="16"/>
      <c r="F33" s="16"/>
      <c r="G33" s="17"/>
      <c r="H33" s="104"/>
    </row>
    <row r="34" spans="1:8" ht="15.75">
      <c r="A34" s="117" t="s">
        <v>134</v>
      </c>
      <c r="B34" s="13"/>
      <c r="C34" s="14"/>
      <c r="D34" s="15"/>
      <c r="E34" s="16"/>
      <c r="F34" s="16"/>
      <c r="G34" s="17"/>
      <c r="H34" s="104"/>
    </row>
    <row r="35" spans="1:8" ht="15">
      <c r="A35" s="20" t="s">
        <v>36</v>
      </c>
      <c r="B35" s="13"/>
      <c r="C35" s="14"/>
      <c r="D35" s="21"/>
      <c r="E35" s="70">
        <v>12870</v>
      </c>
      <c r="F35" s="16">
        <v>1980</v>
      </c>
      <c r="G35" s="23"/>
      <c r="H35" s="104"/>
    </row>
    <row r="36" spans="1:8" ht="15">
      <c r="A36" s="20" t="s">
        <v>57</v>
      </c>
      <c r="B36" s="13"/>
      <c r="C36" s="14"/>
      <c r="D36" s="21"/>
      <c r="E36" s="70"/>
      <c r="F36" s="16"/>
      <c r="G36" s="23"/>
      <c r="H36" s="104"/>
    </row>
    <row r="37" spans="1:8" ht="15">
      <c r="A37" s="20" t="s">
        <v>38</v>
      </c>
      <c r="B37" s="13"/>
      <c r="C37" s="14"/>
      <c r="D37" s="21"/>
      <c r="E37" s="22"/>
      <c r="F37" s="19"/>
      <c r="G37" s="23"/>
      <c r="H37" s="104"/>
    </row>
    <row r="38" spans="1:8" ht="15">
      <c r="A38" s="24"/>
      <c r="B38" s="25"/>
      <c r="C38" s="14"/>
      <c r="D38" s="21"/>
      <c r="E38" s="26"/>
      <c r="F38" s="26"/>
      <c r="G38" s="23"/>
      <c r="H38" s="104"/>
    </row>
    <row r="39" spans="1:8" ht="15.75">
      <c r="A39" s="27" t="s">
        <v>39</v>
      </c>
      <c r="B39" s="28"/>
      <c r="C39" s="29"/>
      <c r="D39" s="30">
        <f>SUM(D9:D38)</f>
        <v>32</v>
      </c>
      <c r="E39" s="31">
        <f>SUM(E9:E38)</f>
        <v>2202979</v>
      </c>
      <c r="F39" s="31">
        <f>SUM(F9:F38)</f>
        <v>502149.5</v>
      </c>
      <c r="G39" s="32">
        <f>F39/E39</f>
        <v>0.22794111972923936</v>
      </c>
      <c r="H39" s="105"/>
    </row>
    <row r="40" spans="1:8" ht="15.75">
      <c r="A40" s="33"/>
      <c r="B40" s="33"/>
      <c r="C40" s="33"/>
      <c r="D40" s="34"/>
      <c r="E40" s="35"/>
      <c r="F40" s="36"/>
      <c r="G40" s="36"/>
      <c r="H40" s="106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106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106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106"/>
    </row>
    <row r="44" spans="1:8" ht="15.75">
      <c r="A44" s="45" t="s">
        <v>44</v>
      </c>
      <c r="B44" s="46"/>
      <c r="C44" s="14"/>
      <c r="D44" s="15">
        <v>8</v>
      </c>
      <c r="E44" s="16">
        <v>174696.45</v>
      </c>
      <c r="F44" s="16">
        <v>16462.7</v>
      </c>
      <c r="G44" s="17">
        <f>1-(+F44/E44)</f>
        <v>0.9057639694452864</v>
      </c>
      <c r="H44" s="104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04"/>
    </row>
    <row r="46" spans="1:8" ht="15.75">
      <c r="A46" s="45" t="s">
        <v>46</v>
      </c>
      <c r="B46" s="46"/>
      <c r="C46" s="14"/>
      <c r="D46" s="15">
        <v>109</v>
      </c>
      <c r="E46" s="16">
        <v>4546535.75</v>
      </c>
      <c r="F46" s="16">
        <v>406914.2</v>
      </c>
      <c r="G46" s="17">
        <f>1-(+F46/E46)</f>
        <v>0.9105001648782812</v>
      </c>
      <c r="H46" s="104"/>
    </row>
    <row r="47" spans="1:8" ht="15.75">
      <c r="A47" s="45" t="s">
        <v>47</v>
      </c>
      <c r="B47" s="46"/>
      <c r="C47" s="14"/>
      <c r="D47" s="15">
        <v>28</v>
      </c>
      <c r="E47" s="16">
        <v>1674786.5</v>
      </c>
      <c r="F47" s="16">
        <v>110777.85</v>
      </c>
      <c r="G47" s="17">
        <f>1-(+F47/E47)</f>
        <v>0.9338555391985784</v>
      </c>
      <c r="H47" s="104"/>
    </row>
    <row r="48" spans="1:8" ht="15.75">
      <c r="A48" s="45" t="s">
        <v>48</v>
      </c>
      <c r="B48" s="46"/>
      <c r="C48" s="14"/>
      <c r="D48" s="15">
        <v>95</v>
      </c>
      <c r="E48" s="16">
        <v>5596985</v>
      </c>
      <c r="F48" s="16">
        <v>365500</v>
      </c>
      <c r="G48" s="17">
        <f>1-(+F48/E48)</f>
        <v>0.9346969841798755</v>
      </c>
      <c r="H48" s="104"/>
    </row>
    <row r="49" spans="1:8" ht="15.75">
      <c r="A49" s="45" t="s">
        <v>49</v>
      </c>
      <c r="B49" s="46"/>
      <c r="C49" s="14"/>
      <c r="D49" s="15"/>
      <c r="E49" s="16"/>
      <c r="F49" s="16"/>
      <c r="G49" s="17"/>
      <c r="H49" s="104"/>
    </row>
    <row r="50" spans="1:8" ht="15.75">
      <c r="A50" s="45" t="s">
        <v>50</v>
      </c>
      <c r="B50" s="46"/>
      <c r="C50" s="14"/>
      <c r="D50" s="15">
        <v>6</v>
      </c>
      <c r="E50" s="16">
        <v>1462435</v>
      </c>
      <c r="F50" s="16">
        <v>935</v>
      </c>
      <c r="G50" s="17">
        <f>1-(+F50/E50)</f>
        <v>0.9993606553453658</v>
      </c>
      <c r="H50" s="104"/>
    </row>
    <row r="51" spans="1:8" ht="15.75">
      <c r="A51" s="45" t="s">
        <v>51</v>
      </c>
      <c r="B51" s="46"/>
      <c r="C51" s="14"/>
      <c r="D51" s="15">
        <v>4</v>
      </c>
      <c r="E51" s="16">
        <v>907320</v>
      </c>
      <c r="F51" s="16">
        <v>62340</v>
      </c>
      <c r="G51" s="17">
        <f>1-(+F51/E51)</f>
        <v>0.9312921571220738</v>
      </c>
      <c r="H51" s="104"/>
    </row>
    <row r="52" spans="1:8" ht="15.75">
      <c r="A52" s="45" t="s">
        <v>52</v>
      </c>
      <c r="B52" s="46"/>
      <c r="C52" s="14"/>
      <c r="D52" s="15">
        <v>2</v>
      </c>
      <c r="E52" s="16">
        <v>612575</v>
      </c>
      <c r="F52" s="16">
        <v>45350</v>
      </c>
      <c r="G52" s="17">
        <f>1-(+F52/E52)</f>
        <v>0.9259682487858629</v>
      </c>
      <c r="H52" s="104"/>
    </row>
    <row r="53" spans="1:8" ht="15.75">
      <c r="A53" s="47" t="s">
        <v>79</v>
      </c>
      <c r="B53" s="46"/>
      <c r="C53" s="14"/>
      <c r="D53" s="15"/>
      <c r="E53" s="16"/>
      <c r="F53" s="16"/>
      <c r="G53" s="17"/>
      <c r="H53" s="104"/>
    </row>
    <row r="54" spans="1:8" ht="15.75">
      <c r="A54" s="45" t="s">
        <v>80</v>
      </c>
      <c r="B54" s="48"/>
      <c r="C54" s="14"/>
      <c r="D54" s="15">
        <f>571+96</f>
        <v>667</v>
      </c>
      <c r="E54" s="16">
        <f>21177889.17+5441968.51</f>
        <v>26619857.68</v>
      </c>
      <c r="F54" s="16">
        <f>2431624.53+309124.4</f>
        <v>2740748.9299999997</v>
      </c>
      <c r="G54" s="17">
        <f>1-(+F54/E54)</f>
        <v>0.8970411877123153</v>
      </c>
      <c r="H54" s="104"/>
    </row>
    <row r="55" spans="1:8" ht="15.75">
      <c r="A55" s="45" t="s">
        <v>81</v>
      </c>
      <c r="B55" s="48"/>
      <c r="C55" s="14"/>
      <c r="D55" s="15">
        <v>1</v>
      </c>
      <c r="E55" s="16">
        <v>43110</v>
      </c>
      <c r="F55" s="16">
        <v>977.02</v>
      </c>
      <c r="G55" s="17">
        <f>1-(+F55/E55)</f>
        <v>0.9773365808397123</v>
      </c>
      <c r="H55" s="104"/>
    </row>
    <row r="56" spans="1:8" ht="15">
      <c r="A56" s="20" t="s">
        <v>55</v>
      </c>
      <c r="B56" s="48"/>
      <c r="C56" s="14"/>
      <c r="D56" s="21"/>
      <c r="E56" s="71"/>
      <c r="F56" s="16"/>
      <c r="G56" s="23"/>
      <c r="H56" s="104"/>
    </row>
    <row r="57" spans="1:8" ht="15">
      <c r="A57" s="20" t="s">
        <v>56</v>
      </c>
      <c r="B57" s="46"/>
      <c r="C57" s="14"/>
      <c r="D57" s="21"/>
      <c r="E57" s="71"/>
      <c r="F57" s="16"/>
      <c r="G57" s="23"/>
      <c r="H57" s="104"/>
    </row>
    <row r="58" spans="1:8" ht="15">
      <c r="A58" s="20" t="s">
        <v>57</v>
      </c>
      <c r="B58" s="46"/>
      <c r="C58" s="14"/>
      <c r="D58" s="21"/>
      <c r="E58" s="70"/>
      <c r="F58" s="16"/>
      <c r="G58" s="23"/>
      <c r="H58" s="104"/>
    </row>
    <row r="59" spans="1:8" ht="15">
      <c r="A59" s="20" t="s">
        <v>38</v>
      </c>
      <c r="B59" s="46"/>
      <c r="C59" s="14"/>
      <c r="D59" s="21"/>
      <c r="E59" s="70"/>
      <c r="F59" s="16"/>
      <c r="G59" s="23"/>
      <c r="H59" s="104"/>
    </row>
    <row r="60" spans="1:8" ht="15.75">
      <c r="A60" s="50"/>
      <c r="B60" s="25"/>
      <c r="C60" s="14"/>
      <c r="D60" s="21"/>
      <c r="E60" s="26"/>
      <c r="F60" s="26"/>
      <c r="G60" s="23"/>
      <c r="H60" s="104"/>
    </row>
    <row r="61" spans="1:8" ht="15.75">
      <c r="A61" s="28" t="s">
        <v>58</v>
      </c>
      <c r="B61" s="51"/>
      <c r="C61" s="51"/>
      <c r="D61" s="30">
        <f>SUM(D44:D57)</f>
        <v>920</v>
      </c>
      <c r="E61" s="31">
        <f>SUM(E44:E60)</f>
        <v>41638301.379999995</v>
      </c>
      <c r="F61" s="31">
        <f>SUM(F44:F60)</f>
        <v>3750005.6999999997</v>
      </c>
      <c r="G61" s="32">
        <f>1-(F61/E61)</f>
        <v>0.9099385523492746</v>
      </c>
      <c r="H61" s="101"/>
    </row>
    <row r="62" spans="1:8" ht="18">
      <c r="A62" s="55"/>
      <c r="B62" s="56"/>
      <c r="C62" s="56"/>
      <c r="D62" s="74"/>
      <c r="E62" s="53"/>
      <c r="F62" s="54"/>
      <c r="G62" s="54"/>
      <c r="H62" s="103"/>
    </row>
    <row r="63" spans="1:8" ht="18">
      <c r="A63" s="55" t="s">
        <v>59</v>
      </c>
      <c r="B63" s="56"/>
      <c r="C63" s="56"/>
      <c r="D63" s="75"/>
      <c r="E63" s="56"/>
      <c r="F63" s="57">
        <f>F61+F39</f>
        <v>4252155.199999999</v>
      </c>
      <c r="G63" s="56"/>
      <c r="H63" s="103"/>
    </row>
    <row r="64" spans="1:8" ht="18">
      <c r="A64" s="55"/>
      <c r="B64" s="56"/>
      <c r="C64" s="56"/>
      <c r="D64" s="75"/>
      <c r="E64" s="56"/>
      <c r="F64" s="57"/>
      <c r="G64" s="56"/>
      <c r="H64" s="103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3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103"/>
    </row>
    <row r="70" spans="1:8" ht="15.75">
      <c r="A70" s="96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3.5"/>
  <cols>
    <col min="1" max="1" width="39.6640625" style="83" customWidth="1"/>
    <col min="2" max="2" width="27.6640625" style="83" customWidth="1"/>
    <col min="3" max="16384" width="9.6640625" style="83" customWidth="1"/>
  </cols>
  <sheetData>
    <row r="1" spans="1:4" ht="23.25">
      <c r="A1" s="82" t="s">
        <v>0</v>
      </c>
      <c r="B1" s="56"/>
      <c r="C1" s="57"/>
      <c r="D1" s="56"/>
    </row>
    <row r="2" spans="1:4" ht="23.25">
      <c r="A2" s="82" t="s">
        <v>1</v>
      </c>
      <c r="B2" s="56"/>
      <c r="C2" s="29"/>
      <c r="D2" s="29"/>
    </row>
    <row r="3" spans="1:4" ht="23.25">
      <c r="A3" s="82" t="s">
        <v>118</v>
      </c>
      <c r="B3" s="56"/>
      <c r="C3" s="29"/>
      <c r="D3" s="29"/>
    </row>
    <row r="4" spans="1:4" ht="23.25">
      <c r="A4" s="82" t="str">
        <f>ARG!$A$3</f>
        <v>MONTH ENDED:      OCTOBER 2013</v>
      </c>
      <c r="B4" s="56"/>
      <c r="C4" s="29"/>
      <c r="D4" s="29"/>
    </row>
    <row r="5" spans="1:4" ht="24" thickBot="1">
      <c r="A5" s="82"/>
      <c r="B5" s="56"/>
      <c r="C5" s="29"/>
      <c r="D5" s="29"/>
    </row>
    <row r="6" spans="1:4" ht="21" thickTop="1">
      <c r="A6" s="84" t="s">
        <v>119</v>
      </c>
      <c r="B6" s="85">
        <f>ARG!$D$39+LADYLUCK!$D$39+'HMH-HYW'!$D$40+HARNKC!$D$40+ISLE!$D$39+AMERKC!$D$39+AMERSC!$D$39+STJO!$D$39+LAGRANGE!$D$39+ISLEBV!$D$39+LUMIERE!$D$39+RIVERCITY!$D$39+CAPE!$D$39</f>
        <v>539</v>
      </c>
      <c r="C6" s="86"/>
      <c r="D6" s="29"/>
    </row>
    <row r="7" spans="1:4" ht="20.25">
      <c r="A7" s="87" t="s">
        <v>120</v>
      </c>
      <c r="B7" s="88">
        <f>ARG!$E$39+LADYLUCK!$E$39+'HMH-HYW'!$E$40+HARNKC!$E$40+ISLE!$E$39+AMERKC!$E$39+AMERSC!$E$39+STJO!$E$39+LAGRANGE!$E$39+ISLEBV!$E$39+LUMIERE!$E$39+RIVERCITY!$E$39+CAPE!$E$39</f>
        <v>78016671.39</v>
      </c>
      <c r="C7" s="86"/>
      <c r="D7" s="29"/>
    </row>
    <row r="8" spans="1:4" ht="20.25">
      <c r="A8" s="87" t="s">
        <v>121</v>
      </c>
      <c r="B8" s="88">
        <f>ARG!$F$39+LADYLUCK!$F$39+'HMH-HYW'!$F$40+HARNKC!$F$40+ISLE!$F$39+AMERKC!$F$39+AMERSC!$F$39+STJO!$F$39+LAGRANGE!$F$39+ISLEBV!$F$39+LUMIERE!$F$39+RIVERCITY!$F$39+CAPE!$F$39</f>
        <v>17877253.1</v>
      </c>
      <c r="C8" s="86"/>
      <c r="D8" s="29"/>
    </row>
    <row r="9" spans="1:4" ht="20.25">
      <c r="A9" s="87" t="s">
        <v>122</v>
      </c>
      <c r="B9" s="89">
        <f>B8/B7</f>
        <v>0.22914657574446923</v>
      </c>
      <c r="C9" s="86"/>
      <c r="D9" s="29"/>
    </row>
    <row r="10" spans="1:4" ht="20.25">
      <c r="A10" s="90"/>
      <c r="B10" s="91"/>
      <c r="C10" s="86"/>
      <c r="D10" s="29"/>
    </row>
    <row r="11" spans="1:4" ht="20.25">
      <c r="A11" s="87" t="s">
        <v>123</v>
      </c>
      <c r="B11" s="92">
        <f>ARG!$D$60+LADYLUCK!$D$60+'HMH-HYW'!$D$62+HARNKC!$D$62+ISLE!$D$61+AMERKC!$D$61+AMERSC!$D$61+STJO!$D$60+LAGRANGE!$D$60+ISLEBV!$D$61+LUMIERE!$D$62+RIVERCITY!$D$62+CAPE!$D$61</f>
        <v>18926</v>
      </c>
      <c r="C11" s="86"/>
      <c r="D11" s="29"/>
    </row>
    <row r="12" spans="1:4" ht="20.25">
      <c r="A12" s="87" t="s">
        <v>124</v>
      </c>
      <c r="B12" s="88">
        <f>ARG!$E$60+LADYLUCK!$E$60+'HMH-HYW'!$E$62+HARNKC!$E$62+ISLE!$E$61+AMERKC!$E$61+AMERSC!$E$61+STJO!$E$60+LAGRANGE!$E$60+ISLEBV!$E$61+LUMIERE!$E$62+RIVERCITY!$E$62+CAPE!$E$61</f>
        <v>1265920391.8000002</v>
      </c>
      <c r="C12" s="86"/>
      <c r="D12" s="29"/>
    </row>
    <row r="13" spans="1:4" ht="20.25">
      <c r="A13" s="87" t="s">
        <v>125</v>
      </c>
      <c r="B13" s="88">
        <f>ARG!$F$60+LADYLUCK!$F$60+'HMH-HYW'!$F$62+HARNKC!$F$62+ISLE!$F$61+AMERKC!$F$61+AMERSC!$F$61+STJO!$F$60+LAGRANGE!$F$60+ISLEBV!$F$61+LUMIERE!$F$62+RIVERCITY!$F$62+CAPE!$F$61</f>
        <v>116525014.1</v>
      </c>
      <c r="C13" s="86"/>
      <c r="D13" s="29"/>
    </row>
    <row r="14" spans="1:4" ht="20.25">
      <c r="A14" s="87" t="s">
        <v>126</v>
      </c>
      <c r="B14" s="89">
        <f>1-(B13/B12)</f>
        <v>0.9079523366123251</v>
      </c>
      <c r="C14" s="86"/>
      <c r="D14" s="29"/>
    </row>
    <row r="15" spans="1:4" ht="20.25">
      <c r="A15" s="90"/>
      <c r="B15" s="93"/>
      <c r="C15" s="86"/>
      <c r="D15" s="29"/>
    </row>
    <row r="16" spans="1:4" ht="20.25">
      <c r="A16" s="87" t="s">
        <v>127</v>
      </c>
      <c r="B16" s="88">
        <f>B13+B8</f>
        <v>134402267.2</v>
      </c>
      <c r="C16" s="86"/>
      <c r="D16" s="29"/>
    </row>
    <row r="17" spans="1:4" ht="21" thickBot="1">
      <c r="A17" s="90"/>
      <c r="B17" s="91"/>
      <c r="C17" s="86"/>
      <c r="D17" s="29"/>
    </row>
    <row r="18" spans="1:4" ht="18.75" thickTop="1">
      <c r="A18" s="94"/>
      <c r="B18" s="95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6" t="s">
        <v>63</v>
      </c>
      <c r="B20" s="29"/>
      <c r="C20" s="29"/>
      <c r="D20" s="29"/>
    </row>
    <row r="21" spans="1:4" ht="18">
      <c r="A21" s="97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3</v>
      </c>
      <c r="E9" s="16">
        <v>5951</v>
      </c>
      <c r="F9" s="16">
        <v>3148.5</v>
      </c>
      <c r="G9" s="17">
        <f>F9/E9</f>
        <v>0.5290707444127037</v>
      </c>
      <c r="H9" s="18"/>
    </row>
    <row r="10" spans="1:8" ht="15.75">
      <c r="A10" s="115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5" t="s">
        <v>12</v>
      </c>
      <c r="B11" s="13"/>
      <c r="C11" s="14"/>
      <c r="D11" s="15"/>
      <c r="E11" s="16"/>
      <c r="F11" s="16"/>
      <c r="G11" s="17"/>
      <c r="H11" s="18"/>
    </row>
    <row r="12" spans="1:8" ht="15.75">
      <c r="A12" s="115" t="s">
        <v>13</v>
      </c>
      <c r="B12" s="13"/>
      <c r="C12" s="14"/>
      <c r="D12" s="15"/>
      <c r="E12" s="16"/>
      <c r="F12" s="16"/>
      <c r="G12" s="17"/>
      <c r="H12" s="18"/>
    </row>
    <row r="13" spans="1:8" ht="15.75">
      <c r="A13" s="115" t="s">
        <v>14</v>
      </c>
      <c r="B13" s="13"/>
      <c r="C13" s="14"/>
      <c r="D13" s="15"/>
      <c r="E13" s="16"/>
      <c r="F13" s="16"/>
      <c r="G13" s="17"/>
      <c r="H13" s="18"/>
    </row>
    <row r="14" spans="1:8" ht="15.75">
      <c r="A14" s="115" t="s">
        <v>15</v>
      </c>
      <c r="B14" s="13"/>
      <c r="C14" s="14"/>
      <c r="D14" s="15"/>
      <c r="E14" s="16"/>
      <c r="F14" s="16"/>
      <c r="G14" s="17"/>
      <c r="H14" s="18"/>
    </row>
    <row r="15" spans="1:8" ht="15.75">
      <c r="A15" s="115" t="s">
        <v>16</v>
      </c>
      <c r="B15" s="13"/>
      <c r="C15" s="14"/>
      <c r="D15" s="15">
        <v>1</v>
      </c>
      <c r="E15" s="16">
        <v>56006</v>
      </c>
      <c r="F15" s="16">
        <v>15665</v>
      </c>
      <c r="G15" s="17">
        <f>F15/E15</f>
        <v>0.2797021747669893</v>
      </c>
      <c r="H15" s="18"/>
    </row>
    <row r="16" spans="1:8" ht="15.75">
      <c r="A16" s="115" t="s">
        <v>17</v>
      </c>
      <c r="B16" s="13"/>
      <c r="C16" s="14"/>
      <c r="D16" s="15">
        <v>1</v>
      </c>
      <c r="E16" s="16">
        <v>38441</v>
      </c>
      <c r="F16" s="16">
        <v>17311.5</v>
      </c>
      <c r="G16" s="17">
        <f>F16/E16</f>
        <v>0.4503394812830051</v>
      </c>
      <c r="H16" s="18"/>
    </row>
    <row r="17" spans="1:8" ht="15.75">
      <c r="A17" s="115" t="s">
        <v>18</v>
      </c>
      <c r="B17" s="13"/>
      <c r="C17" s="14"/>
      <c r="D17" s="15"/>
      <c r="E17" s="16"/>
      <c r="F17" s="16"/>
      <c r="G17" s="17"/>
      <c r="H17" s="18"/>
    </row>
    <row r="18" spans="1:8" ht="15.75">
      <c r="A18" s="115" t="s">
        <v>19</v>
      </c>
      <c r="B18" s="13"/>
      <c r="C18" s="14"/>
      <c r="D18" s="15">
        <v>1</v>
      </c>
      <c r="E18" s="16">
        <v>194045</v>
      </c>
      <c r="F18" s="16">
        <v>63878</v>
      </c>
      <c r="G18" s="17">
        <f>F18/E18</f>
        <v>0.32919168234172486</v>
      </c>
      <c r="H18" s="18"/>
    </row>
    <row r="19" spans="1:8" ht="15.75">
      <c r="A19" s="115" t="s">
        <v>20</v>
      </c>
      <c r="B19" s="13"/>
      <c r="C19" s="14"/>
      <c r="D19" s="15"/>
      <c r="E19" s="16"/>
      <c r="F19" s="16"/>
      <c r="G19" s="17"/>
      <c r="H19" s="18"/>
    </row>
    <row r="20" spans="1:8" ht="15.75">
      <c r="A20" s="115" t="s">
        <v>21</v>
      </c>
      <c r="B20" s="13"/>
      <c r="C20" s="14"/>
      <c r="D20" s="15"/>
      <c r="E20" s="16"/>
      <c r="F20" s="16"/>
      <c r="G20" s="17"/>
      <c r="H20" s="18"/>
    </row>
    <row r="21" spans="1:8" ht="15.75">
      <c r="A21" s="115" t="s">
        <v>22</v>
      </c>
      <c r="B21" s="13"/>
      <c r="C21" s="14"/>
      <c r="D21" s="15"/>
      <c r="E21" s="16"/>
      <c r="F21" s="16"/>
      <c r="G21" s="17"/>
      <c r="H21" s="18"/>
    </row>
    <row r="22" spans="1:8" ht="15.75">
      <c r="A22" s="115" t="s">
        <v>23</v>
      </c>
      <c r="B22" s="13"/>
      <c r="C22" s="14"/>
      <c r="D22" s="15"/>
      <c r="E22" s="16"/>
      <c r="F22" s="16"/>
      <c r="G22" s="17"/>
      <c r="H22" s="18"/>
    </row>
    <row r="23" spans="1:8" ht="15.75">
      <c r="A23" s="115" t="s">
        <v>24</v>
      </c>
      <c r="B23" s="13"/>
      <c r="C23" s="14"/>
      <c r="D23" s="15"/>
      <c r="E23" s="16"/>
      <c r="F23" s="16"/>
      <c r="G23" s="17"/>
      <c r="H23" s="18"/>
    </row>
    <row r="24" spans="1:8" ht="15.75">
      <c r="A24" s="115" t="s">
        <v>25</v>
      </c>
      <c r="B24" s="13"/>
      <c r="C24" s="14"/>
      <c r="D24" s="15"/>
      <c r="E24" s="16"/>
      <c r="F24" s="16"/>
      <c r="G24" s="17"/>
      <c r="H24" s="18"/>
    </row>
    <row r="25" spans="1:8" ht="15.75">
      <c r="A25" s="116" t="s">
        <v>26</v>
      </c>
      <c r="B25" s="13"/>
      <c r="C25" s="14"/>
      <c r="D25" s="15">
        <v>1</v>
      </c>
      <c r="E25" s="16">
        <v>14503</v>
      </c>
      <c r="F25" s="16">
        <v>9208</v>
      </c>
      <c r="G25" s="17">
        <f>F25/E25</f>
        <v>0.6349031234916914</v>
      </c>
      <c r="H25" s="18"/>
    </row>
    <row r="26" spans="1:8" ht="15.75">
      <c r="A26" s="116" t="s">
        <v>27</v>
      </c>
      <c r="B26" s="13"/>
      <c r="C26" s="14"/>
      <c r="D26" s="15">
        <v>3</v>
      </c>
      <c r="E26" s="16">
        <v>5687</v>
      </c>
      <c r="F26" s="16">
        <v>5687</v>
      </c>
      <c r="G26" s="17">
        <f>F26/E26</f>
        <v>1</v>
      </c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7"/>
      <c r="H27" s="18"/>
    </row>
    <row r="28" spans="1:8" ht="15.75">
      <c r="A28" s="117" t="s">
        <v>29</v>
      </c>
      <c r="B28" s="13"/>
      <c r="C28" s="14"/>
      <c r="D28" s="15"/>
      <c r="E28" s="16"/>
      <c r="F28" s="16"/>
      <c r="G28" s="17"/>
      <c r="H28" s="18"/>
    </row>
    <row r="29" spans="1:8" ht="15.75">
      <c r="A29" s="117" t="s">
        <v>30</v>
      </c>
      <c r="B29" s="13"/>
      <c r="C29" s="14"/>
      <c r="D29" s="15">
        <v>1</v>
      </c>
      <c r="E29" s="16">
        <v>118907</v>
      </c>
      <c r="F29" s="16">
        <v>47785.5</v>
      </c>
      <c r="G29" s="17">
        <f>F29/E29</f>
        <v>0.4018728922603379</v>
      </c>
      <c r="H29" s="18"/>
    </row>
    <row r="30" spans="1:8" ht="15.75">
      <c r="A30" s="117" t="s">
        <v>31</v>
      </c>
      <c r="B30" s="13"/>
      <c r="C30" s="14"/>
      <c r="D30" s="15"/>
      <c r="E30" s="16"/>
      <c r="F30" s="16"/>
      <c r="G30" s="17"/>
      <c r="H30" s="18"/>
    </row>
    <row r="31" spans="1:8" ht="15.75">
      <c r="A31" s="117" t="s">
        <v>32</v>
      </c>
      <c r="B31" s="13"/>
      <c r="C31" s="14"/>
      <c r="D31" s="15">
        <v>2</v>
      </c>
      <c r="E31" s="16">
        <v>402539</v>
      </c>
      <c r="F31" s="16">
        <v>111033.5</v>
      </c>
      <c r="G31" s="17">
        <f>F31/E31</f>
        <v>0.27583290066304134</v>
      </c>
      <c r="H31" s="18"/>
    </row>
    <row r="32" spans="1:8" ht="15.75">
      <c r="A32" s="117" t="s">
        <v>33</v>
      </c>
      <c r="B32" s="13"/>
      <c r="C32" s="14"/>
      <c r="D32" s="15">
        <v>1</v>
      </c>
      <c r="E32" s="16">
        <v>14426</v>
      </c>
      <c r="F32" s="16">
        <v>9204</v>
      </c>
      <c r="G32" s="17">
        <f>F32/E32</f>
        <v>0.6380146956883405</v>
      </c>
      <c r="H32" s="18"/>
    </row>
    <row r="33" spans="1:8" ht="15.75">
      <c r="A33" s="117" t="s">
        <v>34</v>
      </c>
      <c r="B33" s="13"/>
      <c r="C33" s="14"/>
      <c r="D33" s="15"/>
      <c r="E33" s="16"/>
      <c r="F33" s="16"/>
      <c r="G33" s="17"/>
      <c r="H33" s="18"/>
    </row>
    <row r="34" spans="1:8" ht="15.75">
      <c r="A34" s="117" t="s">
        <v>35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36</v>
      </c>
      <c r="B35" s="13"/>
      <c r="C35" s="14"/>
      <c r="D35" s="21"/>
      <c r="E35" s="22">
        <v>540</v>
      </c>
      <c r="F35" s="16">
        <v>0</v>
      </c>
      <c r="G35" s="23"/>
      <c r="H35" s="18"/>
    </row>
    <row r="36" spans="1:8" ht="15">
      <c r="A36" s="20" t="s">
        <v>37</v>
      </c>
      <c r="B36" s="13"/>
      <c r="C36" s="14"/>
      <c r="D36" s="21"/>
      <c r="E36" s="70"/>
      <c r="F36" s="16">
        <v>20</v>
      </c>
      <c r="G36" s="23"/>
      <c r="H36" s="18"/>
    </row>
    <row r="37" spans="1:8" ht="15">
      <c r="A37" s="20" t="s">
        <v>38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14</v>
      </c>
      <c r="E39" s="31">
        <f>SUM(E9:E38)</f>
        <v>851045</v>
      </c>
      <c r="F39" s="31">
        <f>SUM(F9:F38)</f>
        <v>282941</v>
      </c>
      <c r="G39" s="32">
        <f>F39/E39</f>
        <v>0.33246303074455524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5">
        <v>19</v>
      </c>
      <c r="E44" s="16">
        <v>391223.35</v>
      </c>
      <c r="F44" s="16">
        <v>41038.27</v>
      </c>
      <c r="G44" s="17">
        <f>1-(+F44/E44)</f>
        <v>0.8951027079544204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46</v>
      </c>
      <c r="B46" s="46"/>
      <c r="C46" s="14"/>
      <c r="D46" s="15">
        <v>129</v>
      </c>
      <c r="E46" s="16">
        <v>2826764.03</v>
      </c>
      <c r="F46" s="16">
        <v>273276.51</v>
      </c>
      <c r="G46" s="17">
        <f>1-(+F46/E46)</f>
        <v>0.9033253193051278</v>
      </c>
      <c r="H46" s="18"/>
    </row>
    <row r="47" spans="1:8" ht="15.75">
      <c r="A47" s="45" t="s">
        <v>47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48</v>
      </c>
      <c r="B48" s="46"/>
      <c r="C48" s="14"/>
      <c r="D48" s="15">
        <v>25</v>
      </c>
      <c r="E48" s="16">
        <v>1444775</v>
      </c>
      <c r="F48" s="16">
        <v>116641.59</v>
      </c>
      <c r="G48" s="17">
        <f>1-(+F48/E48)</f>
        <v>0.9192666055268122</v>
      </c>
      <c r="H48" s="18"/>
    </row>
    <row r="49" spans="1:8" ht="15.75">
      <c r="A49" s="45" t="s">
        <v>49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50</v>
      </c>
      <c r="B50" s="46"/>
      <c r="C50" s="14"/>
      <c r="D50" s="15">
        <v>5</v>
      </c>
      <c r="E50" s="16">
        <v>479525</v>
      </c>
      <c r="F50" s="16">
        <v>41165</v>
      </c>
      <c r="G50" s="17">
        <f>1-(+F50/E50)</f>
        <v>0.9141546321881028</v>
      </c>
      <c r="H50" s="18"/>
    </row>
    <row r="51" spans="1:8" ht="15.75">
      <c r="A51" s="45" t="s">
        <v>51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52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53</v>
      </c>
      <c r="B53" s="48"/>
      <c r="C53" s="14"/>
      <c r="D53" s="15">
        <v>388</v>
      </c>
      <c r="E53" s="16">
        <v>14486847.13</v>
      </c>
      <c r="F53" s="16">
        <v>1572556.47</v>
      </c>
      <c r="G53" s="17">
        <f>1-(+F53/E53)</f>
        <v>0.8914493639721316</v>
      </c>
      <c r="H53" s="18"/>
    </row>
    <row r="54" spans="1:8" ht="15.75">
      <c r="A54" s="47" t="s">
        <v>54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38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58</v>
      </c>
      <c r="B60" s="28"/>
      <c r="C60" s="29"/>
      <c r="D60" s="30">
        <f>SUM(D44:D56)</f>
        <v>566</v>
      </c>
      <c r="E60" s="31">
        <f>SUM(E44:E59)</f>
        <v>19629134.51</v>
      </c>
      <c r="F60" s="31">
        <f>SUM(F44:F59)</f>
        <v>2044677.8399999999</v>
      </c>
      <c r="G60" s="32">
        <f>1-(F60/E60)</f>
        <v>0.8958345392682319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59</v>
      </c>
      <c r="B62" s="56"/>
      <c r="C62" s="59"/>
      <c r="D62" s="75"/>
      <c r="E62" s="56"/>
      <c r="F62" s="57">
        <f>F60+F39</f>
        <v>2327618.84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7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5</v>
      </c>
      <c r="E9" s="16">
        <v>746363</v>
      </c>
      <c r="F9" s="16">
        <v>141487.5</v>
      </c>
      <c r="G9" s="17">
        <f>F9/E9</f>
        <v>0.18956928465103443</v>
      </c>
      <c r="H9" s="18"/>
    </row>
    <row r="10" spans="1:8" ht="15.75">
      <c r="A10" s="115" t="s">
        <v>11</v>
      </c>
      <c r="B10" s="13"/>
      <c r="C10" s="14"/>
      <c r="D10" s="15">
        <v>5</v>
      </c>
      <c r="E10" s="16">
        <v>1228370</v>
      </c>
      <c r="F10" s="16">
        <v>160977</v>
      </c>
      <c r="G10" s="17">
        <f>F10/E10</f>
        <v>0.13104927668373537</v>
      </c>
      <c r="H10" s="18"/>
    </row>
    <row r="11" spans="1:8" ht="15.75">
      <c r="A11" s="115" t="s">
        <v>66</v>
      </c>
      <c r="B11" s="13"/>
      <c r="C11" s="14"/>
      <c r="D11" s="15"/>
      <c r="E11" s="16"/>
      <c r="F11" s="16"/>
      <c r="G11" s="17"/>
      <c r="H11" s="18"/>
    </row>
    <row r="12" spans="1:8" ht="15.75">
      <c r="A12" s="115" t="s">
        <v>89</v>
      </c>
      <c r="B12" s="13"/>
      <c r="C12" s="14"/>
      <c r="D12" s="15">
        <v>1</v>
      </c>
      <c r="E12" s="16">
        <v>172167</v>
      </c>
      <c r="F12" s="16">
        <v>42990</v>
      </c>
      <c r="G12" s="17">
        <f>F12/E12</f>
        <v>0.24969941974942933</v>
      </c>
      <c r="H12" s="18"/>
    </row>
    <row r="13" spans="1:8" ht="15.75">
      <c r="A13" s="115" t="s">
        <v>67</v>
      </c>
      <c r="B13" s="13"/>
      <c r="C13" s="14"/>
      <c r="D13" s="15"/>
      <c r="E13" s="16"/>
      <c r="F13" s="16"/>
      <c r="G13" s="17"/>
      <c r="H13" s="18"/>
    </row>
    <row r="14" spans="1:8" ht="15.75">
      <c r="A14" s="115" t="s">
        <v>31</v>
      </c>
      <c r="B14" s="13"/>
      <c r="C14" s="14"/>
      <c r="D14" s="15">
        <v>1</v>
      </c>
      <c r="E14" s="16">
        <v>186394</v>
      </c>
      <c r="F14" s="16">
        <v>44831.95</v>
      </c>
      <c r="G14" s="17">
        <f>F14/E14</f>
        <v>0.24052249535929265</v>
      </c>
      <c r="H14" s="18"/>
    </row>
    <row r="15" spans="1:8" ht="15.75">
      <c r="A15" s="115" t="s">
        <v>68</v>
      </c>
      <c r="B15" s="13"/>
      <c r="C15" s="14"/>
      <c r="D15" s="15"/>
      <c r="E15" s="16"/>
      <c r="F15" s="16"/>
      <c r="G15" s="17"/>
      <c r="H15" s="18"/>
    </row>
    <row r="16" spans="1:8" ht="15.75">
      <c r="A16" s="115" t="s">
        <v>18</v>
      </c>
      <c r="B16" s="13"/>
      <c r="C16" s="14"/>
      <c r="D16" s="15">
        <v>1</v>
      </c>
      <c r="E16" s="16">
        <v>164431</v>
      </c>
      <c r="F16" s="16">
        <v>8414.24</v>
      </c>
      <c r="G16" s="17">
        <f>F16/E16</f>
        <v>0.05117185932093097</v>
      </c>
      <c r="H16" s="18"/>
    </row>
    <row r="17" spans="1:8" ht="15.75">
      <c r="A17" s="115" t="s">
        <v>19</v>
      </c>
      <c r="B17" s="13"/>
      <c r="C17" s="14"/>
      <c r="D17" s="15">
        <v>2</v>
      </c>
      <c r="E17" s="16">
        <v>1116693</v>
      </c>
      <c r="F17" s="16">
        <v>227944</v>
      </c>
      <c r="G17" s="17">
        <f>F17/E17</f>
        <v>0.20412414155009478</v>
      </c>
      <c r="H17" s="18"/>
    </row>
    <row r="18" spans="1:8" ht="15.75">
      <c r="A18" s="115" t="s">
        <v>20</v>
      </c>
      <c r="B18" s="13"/>
      <c r="C18" s="14"/>
      <c r="D18" s="15">
        <v>1</v>
      </c>
      <c r="E18" s="16">
        <v>690034</v>
      </c>
      <c r="F18" s="16">
        <v>119235</v>
      </c>
      <c r="G18" s="17">
        <f>F18/E18</f>
        <v>0.17279583324879644</v>
      </c>
      <c r="H18" s="18"/>
    </row>
    <row r="19" spans="1:8" ht="15.75">
      <c r="A19" s="115" t="s">
        <v>69</v>
      </c>
      <c r="B19" s="13"/>
      <c r="C19" s="14"/>
      <c r="D19" s="15">
        <v>2</v>
      </c>
      <c r="E19" s="16">
        <v>694954</v>
      </c>
      <c r="F19" s="16">
        <v>124621.38</v>
      </c>
      <c r="G19" s="17">
        <f>F19/E19</f>
        <v>0.17932320700362903</v>
      </c>
      <c r="H19" s="18"/>
    </row>
    <row r="20" spans="1:8" ht="15.75">
      <c r="A20" s="115" t="s">
        <v>23</v>
      </c>
      <c r="B20" s="13"/>
      <c r="C20" s="14"/>
      <c r="D20" s="15">
        <v>1</v>
      </c>
      <c r="E20" s="16">
        <v>132640</v>
      </c>
      <c r="F20" s="16">
        <v>31074.42</v>
      </c>
      <c r="G20" s="17">
        <f>F20/E20</f>
        <v>0.23427638721351024</v>
      </c>
      <c r="H20" s="18"/>
    </row>
    <row r="21" spans="1:8" ht="15.75">
      <c r="A21" s="115" t="s">
        <v>24</v>
      </c>
      <c r="B21" s="13"/>
      <c r="C21" s="14"/>
      <c r="D21" s="15"/>
      <c r="E21" s="16"/>
      <c r="F21" s="16"/>
      <c r="G21" s="17"/>
      <c r="H21" s="18"/>
    </row>
    <row r="22" spans="1:8" ht="15.75">
      <c r="A22" s="115" t="s">
        <v>70</v>
      </c>
      <c r="B22" s="13"/>
      <c r="C22" s="14"/>
      <c r="D22" s="15">
        <v>2</v>
      </c>
      <c r="E22" s="16">
        <v>898006</v>
      </c>
      <c r="F22" s="16">
        <v>181533</v>
      </c>
      <c r="G22" s="17">
        <f>F22/E22</f>
        <v>0.20215121057097615</v>
      </c>
      <c r="H22" s="18"/>
    </row>
    <row r="23" spans="1:8" ht="15.75">
      <c r="A23" s="115" t="s">
        <v>71</v>
      </c>
      <c r="B23" s="13"/>
      <c r="C23" s="14"/>
      <c r="D23" s="15">
        <v>2</v>
      </c>
      <c r="E23" s="16">
        <v>1398701</v>
      </c>
      <c r="F23" s="16">
        <v>198922.5</v>
      </c>
      <c r="G23" s="17">
        <f>F23/E23</f>
        <v>0.142219459341203</v>
      </c>
      <c r="H23" s="18"/>
    </row>
    <row r="24" spans="1:8" ht="15.75">
      <c r="A24" s="116" t="s">
        <v>26</v>
      </c>
      <c r="B24" s="13"/>
      <c r="C24" s="14"/>
      <c r="D24" s="15">
        <v>4</v>
      </c>
      <c r="E24" s="16">
        <v>954648</v>
      </c>
      <c r="F24" s="16">
        <v>243424</v>
      </c>
      <c r="G24" s="17">
        <f>F24/E24</f>
        <v>0.2549882260267659</v>
      </c>
      <c r="H24" s="18"/>
    </row>
    <row r="25" spans="1:8" ht="15.75">
      <c r="A25" s="116" t="s">
        <v>27</v>
      </c>
      <c r="B25" s="13"/>
      <c r="C25" s="14"/>
      <c r="D25" s="15">
        <v>21</v>
      </c>
      <c r="E25" s="16">
        <v>272465</v>
      </c>
      <c r="F25" s="16">
        <v>272465</v>
      </c>
      <c r="G25" s="17">
        <f>F25/E25</f>
        <v>1</v>
      </c>
      <c r="H25" s="18"/>
    </row>
    <row r="26" spans="1:8" ht="15.75">
      <c r="A26" s="117" t="s">
        <v>28</v>
      </c>
      <c r="B26" s="13"/>
      <c r="C26" s="14"/>
      <c r="D26" s="15"/>
      <c r="E26" s="16"/>
      <c r="F26" s="16"/>
      <c r="G26" s="17"/>
      <c r="H26" s="18"/>
    </row>
    <row r="27" spans="1:8" ht="15.75">
      <c r="A27" s="117" t="s">
        <v>29</v>
      </c>
      <c r="B27" s="13"/>
      <c r="C27" s="14"/>
      <c r="D27" s="15"/>
      <c r="E27" s="16">
        <v>55177</v>
      </c>
      <c r="F27" s="16">
        <v>39677</v>
      </c>
      <c r="G27" s="17">
        <f>F27/E27</f>
        <v>0.7190858509886365</v>
      </c>
      <c r="H27" s="18"/>
    </row>
    <row r="28" spans="1:8" ht="15.75">
      <c r="A28" s="115" t="s">
        <v>72</v>
      </c>
      <c r="B28" s="13"/>
      <c r="C28" s="14"/>
      <c r="D28" s="15">
        <v>1</v>
      </c>
      <c r="E28" s="16">
        <v>26098</v>
      </c>
      <c r="F28" s="16">
        <v>3229.5</v>
      </c>
      <c r="G28" s="17">
        <f>F28/E28</f>
        <v>0.12374511456816614</v>
      </c>
      <c r="H28" s="18"/>
    </row>
    <row r="29" spans="1:8" ht="15.75">
      <c r="A29" s="117" t="s">
        <v>30</v>
      </c>
      <c r="B29" s="13"/>
      <c r="C29" s="14"/>
      <c r="D29" s="15">
        <v>2</v>
      </c>
      <c r="E29" s="16">
        <v>390280</v>
      </c>
      <c r="F29" s="16">
        <v>147303</v>
      </c>
      <c r="G29" s="17">
        <f>F29/E29</f>
        <v>0.3774290253151584</v>
      </c>
      <c r="H29" s="18"/>
    </row>
    <row r="30" spans="1:8" ht="15.75">
      <c r="A30" s="117" t="s">
        <v>73</v>
      </c>
      <c r="B30" s="13"/>
      <c r="C30" s="14"/>
      <c r="D30" s="15"/>
      <c r="E30" s="16"/>
      <c r="F30" s="16"/>
      <c r="G30" s="17"/>
      <c r="H30" s="18"/>
    </row>
    <row r="31" spans="1:8" ht="15.75">
      <c r="A31" s="117" t="s">
        <v>74</v>
      </c>
      <c r="B31" s="13"/>
      <c r="C31" s="14"/>
      <c r="D31" s="15"/>
      <c r="E31" s="19"/>
      <c r="F31" s="16"/>
      <c r="G31" s="17"/>
      <c r="H31" s="18"/>
    </row>
    <row r="32" spans="1:8" ht="15.75">
      <c r="A32" s="117" t="s">
        <v>143</v>
      </c>
      <c r="B32" s="13"/>
      <c r="C32" s="14"/>
      <c r="D32" s="15">
        <v>1</v>
      </c>
      <c r="E32" s="19">
        <v>103324</v>
      </c>
      <c r="F32" s="16">
        <v>17266</v>
      </c>
      <c r="G32" s="17">
        <f>F32/E32</f>
        <v>0.16710541597305564</v>
      </c>
      <c r="H32" s="18"/>
    </row>
    <row r="33" spans="1:8" ht="15.75">
      <c r="A33" s="117" t="s">
        <v>76</v>
      </c>
      <c r="B33" s="13"/>
      <c r="C33" s="14"/>
      <c r="D33" s="15">
        <v>10</v>
      </c>
      <c r="E33" s="19">
        <v>2387852</v>
      </c>
      <c r="F33" s="19">
        <v>292905</v>
      </c>
      <c r="G33" s="17">
        <f>F33/E33</f>
        <v>0.12266463750684715</v>
      </c>
      <c r="H33" s="18"/>
    </row>
    <row r="34" spans="1:8" ht="15.75">
      <c r="A34" s="115" t="s">
        <v>77</v>
      </c>
      <c r="B34" s="13"/>
      <c r="C34" s="14"/>
      <c r="D34" s="15">
        <v>1</v>
      </c>
      <c r="E34" s="16">
        <v>109530</v>
      </c>
      <c r="F34" s="16">
        <v>31963.64</v>
      </c>
      <c r="G34" s="17">
        <f>F34/E34</f>
        <v>0.29182543595362</v>
      </c>
      <c r="H34" s="18"/>
    </row>
    <row r="35" spans="1:8" ht="15.75">
      <c r="A35" s="115" t="s">
        <v>78</v>
      </c>
      <c r="B35" s="13"/>
      <c r="C35" s="14"/>
      <c r="D35" s="15"/>
      <c r="E35" s="16"/>
      <c r="F35" s="16"/>
      <c r="G35" s="17"/>
      <c r="H35" s="18"/>
    </row>
    <row r="36" spans="1:8" ht="15">
      <c r="A36" s="20" t="s">
        <v>36</v>
      </c>
      <c r="B36" s="13"/>
      <c r="C36" s="14"/>
      <c r="D36" s="21"/>
      <c r="E36" s="22">
        <v>175465</v>
      </c>
      <c r="F36" s="16">
        <v>33594</v>
      </c>
      <c r="G36" s="23"/>
      <c r="H36" s="18"/>
    </row>
    <row r="37" spans="1:8" ht="15">
      <c r="A37" s="20" t="s">
        <v>37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38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39</v>
      </c>
      <c r="B40" s="28"/>
      <c r="C40" s="33"/>
      <c r="D40" s="30">
        <f>SUM(D9:D39)</f>
        <v>63</v>
      </c>
      <c r="E40" s="31">
        <f>SUM(E9:E39)</f>
        <v>11903592</v>
      </c>
      <c r="F40" s="31">
        <f>SUM(F9:F39)</f>
        <v>2363858.1300000004</v>
      </c>
      <c r="G40" s="32">
        <f>F40/E40</f>
        <v>0.1985835981273552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40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41</v>
      </c>
      <c r="F43" s="39" t="s">
        <v>41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42</v>
      </c>
      <c r="F44" s="41" t="s">
        <v>8</v>
      </c>
      <c r="G44" s="41" t="s">
        <v>43</v>
      </c>
      <c r="H44" s="18"/>
    </row>
    <row r="45" spans="1:8" ht="15.75">
      <c r="A45" s="45" t="s">
        <v>44</v>
      </c>
      <c r="B45" s="46"/>
      <c r="C45" s="14"/>
      <c r="D45" s="15">
        <v>144</v>
      </c>
      <c r="E45" s="16">
        <v>20678445.5</v>
      </c>
      <c r="F45" s="16">
        <v>1217772.14</v>
      </c>
      <c r="G45" s="17">
        <f aca="true" t="shared" si="0" ref="G45:G51">1-(+F45/E45)</f>
        <v>0.9411091060979415</v>
      </c>
      <c r="H45" s="18"/>
    </row>
    <row r="46" spans="1:8" ht="15.75">
      <c r="A46" s="45" t="s">
        <v>45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46</v>
      </c>
      <c r="B47" s="46"/>
      <c r="C47" s="14"/>
      <c r="D47" s="15">
        <v>314</v>
      </c>
      <c r="E47" s="16">
        <v>34884656.25</v>
      </c>
      <c r="F47" s="16">
        <v>2083314.66</v>
      </c>
      <c r="G47" s="17">
        <f t="shared" si="0"/>
        <v>0.9402799143247972</v>
      </c>
      <c r="H47" s="18"/>
    </row>
    <row r="48" spans="1:8" ht="15.75">
      <c r="A48" s="45" t="s">
        <v>47</v>
      </c>
      <c r="B48" s="46"/>
      <c r="C48" s="14"/>
      <c r="D48" s="15">
        <v>26</v>
      </c>
      <c r="E48" s="16">
        <v>1658889</v>
      </c>
      <c r="F48" s="16">
        <v>134015</v>
      </c>
      <c r="G48" s="17">
        <f t="shared" si="0"/>
        <v>0.9192140040713996</v>
      </c>
      <c r="H48" s="18"/>
    </row>
    <row r="49" spans="1:8" ht="15.75">
      <c r="A49" s="45" t="s">
        <v>48</v>
      </c>
      <c r="B49" s="46"/>
      <c r="C49" s="14"/>
      <c r="D49" s="15">
        <v>126</v>
      </c>
      <c r="E49" s="16">
        <v>17011518</v>
      </c>
      <c r="F49" s="16">
        <v>975709.96</v>
      </c>
      <c r="G49" s="17">
        <f t="shared" si="0"/>
        <v>0.9426441567413325</v>
      </c>
      <c r="H49" s="18"/>
    </row>
    <row r="50" spans="1:8" ht="15.75">
      <c r="A50" s="45" t="s">
        <v>49</v>
      </c>
      <c r="B50" s="46"/>
      <c r="C50" s="14"/>
      <c r="D50" s="15">
        <v>10</v>
      </c>
      <c r="E50" s="16">
        <v>589424</v>
      </c>
      <c r="F50" s="16">
        <v>54816</v>
      </c>
      <c r="G50" s="17">
        <f t="shared" si="0"/>
        <v>0.9070007329189175</v>
      </c>
      <c r="H50" s="18"/>
    </row>
    <row r="51" spans="1:8" ht="15.75">
      <c r="A51" s="45" t="s">
        <v>50</v>
      </c>
      <c r="B51" s="46"/>
      <c r="C51" s="14"/>
      <c r="D51" s="15">
        <v>29</v>
      </c>
      <c r="E51" s="16">
        <v>4513690</v>
      </c>
      <c r="F51" s="16">
        <v>379270</v>
      </c>
      <c r="G51" s="17">
        <f t="shared" si="0"/>
        <v>0.9159734053512758</v>
      </c>
      <c r="H51" s="18"/>
    </row>
    <row r="52" spans="1:8" ht="15.75">
      <c r="A52" s="45" t="s">
        <v>51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52</v>
      </c>
      <c r="B53" s="46"/>
      <c r="C53" s="14"/>
      <c r="D53" s="15">
        <v>4</v>
      </c>
      <c r="E53" s="16">
        <v>1334750</v>
      </c>
      <c r="F53" s="16">
        <v>20250</v>
      </c>
      <c r="G53" s="17">
        <f>1-(+F53/E53)</f>
        <v>0.9848286195916839</v>
      </c>
      <c r="H53" s="18"/>
    </row>
    <row r="54" spans="1:8" ht="15.75">
      <c r="A54" s="47" t="s">
        <v>79</v>
      </c>
      <c r="B54" s="48"/>
      <c r="C54" s="14"/>
      <c r="D54" s="15">
        <v>2</v>
      </c>
      <c r="E54" s="16">
        <v>416000</v>
      </c>
      <c r="F54" s="16">
        <v>78900</v>
      </c>
      <c r="G54" s="17">
        <f>1-(+F54/E54)</f>
        <v>0.8103365384615384</v>
      </c>
      <c r="H54" s="18"/>
    </row>
    <row r="55" spans="1:8" ht="15.75">
      <c r="A55" s="45" t="s">
        <v>80</v>
      </c>
      <c r="B55" s="48"/>
      <c r="C55" s="14"/>
      <c r="D55" s="15">
        <v>1360</v>
      </c>
      <c r="E55" s="16">
        <v>78451906.51</v>
      </c>
      <c r="F55" s="16">
        <v>9860091.96</v>
      </c>
      <c r="G55" s="17">
        <f>1-(+F55/E55)</f>
        <v>0.8743167323952392</v>
      </c>
      <c r="H55" s="18"/>
    </row>
    <row r="56" spans="1:8" ht="15.75">
      <c r="A56" s="45" t="s">
        <v>81</v>
      </c>
      <c r="B56" s="48"/>
      <c r="C56" s="14"/>
      <c r="D56" s="15">
        <v>2</v>
      </c>
      <c r="E56" s="16">
        <v>14855.99</v>
      </c>
      <c r="F56" s="16">
        <v>129.03</v>
      </c>
      <c r="G56" s="17">
        <f>1-(+F56/E56)</f>
        <v>0.9913146145090297</v>
      </c>
      <c r="H56" s="18"/>
    </row>
    <row r="57" spans="1:8" ht="15">
      <c r="A57" s="49" t="s">
        <v>55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38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58</v>
      </c>
      <c r="B62" s="28"/>
      <c r="C62" s="51"/>
      <c r="D62" s="30">
        <f>SUM(D45:D58)</f>
        <v>2017</v>
      </c>
      <c r="E62" s="31">
        <f>SUM(E45:E61)</f>
        <v>159554135.25</v>
      </c>
      <c r="F62" s="31">
        <f>SUM(F45:F61)</f>
        <v>14804268.75</v>
      </c>
      <c r="G62" s="32">
        <f>1-(+F62/E62)</f>
        <v>0.9072147598882117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9"/>
      <c r="D64" s="56"/>
      <c r="E64" s="56"/>
      <c r="F64" s="57">
        <f>F62+F40</f>
        <v>17168126.88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8">
      <c r="A66" s="108" t="s">
        <v>135</v>
      </c>
      <c r="B66" s="56"/>
      <c r="C66" s="59"/>
      <c r="D66" s="56"/>
      <c r="E66" s="56"/>
      <c r="F66" s="57"/>
      <c r="G66" s="56"/>
      <c r="H66" s="2"/>
    </row>
    <row r="67" spans="1:8" ht="18">
      <c r="A67" s="109" t="s">
        <v>136</v>
      </c>
      <c r="B67" s="56"/>
      <c r="C67" s="59"/>
      <c r="D67" s="56"/>
      <c r="E67" s="56"/>
      <c r="F67" s="57"/>
      <c r="G67" s="56"/>
      <c r="H67" s="2"/>
    </row>
    <row r="68" spans="1:8" ht="18">
      <c r="A68" s="108" t="s">
        <v>137</v>
      </c>
      <c r="B68" s="56"/>
      <c r="C68" s="59"/>
      <c r="D68" s="56"/>
      <c r="E68" s="56"/>
      <c r="F68" s="57"/>
      <c r="G68" s="56"/>
      <c r="H68" s="2"/>
    </row>
    <row r="69" spans="1:8" ht="15.75">
      <c r="A69" s="4" t="s">
        <v>60</v>
      </c>
      <c r="B69" s="60"/>
      <c r="C69" s="60"/>
      <c r="D69" s="60"/>
      <c r="E69" s="60"/>
      <c r="F69" s="61"/>
      <c r="G69" s="60"/>
      <c r="H69" s="2"/>
    </row>
    <row r="70" spans="1:8" ht="15.75">
      <c r="A70" s="4" t="s">
        <v>61</v>
      </c>
      <c r="B70" s="60"/>
      <c r="C70" s="60"/>
      <c r="D70" s="60"/>
      <c r="E70" s="60"/>
      <c r="F70" s="61"/>
      <c r="G70" s="60"/>
      <c r="H70" s="2"/>
    </row>
    <row r="71" spans="1:8" ht="15.75">
      <c r="A71" s="4" t="s">
        <v>62</v>
      </c>
      <c r="B71" s="60"/>
      <c r="C71" s="60"/>
      <c r="D71" s="60"/>
      <c r="E71" s="60"/>
      <c r="F71" s="61"/>
      <c r="G71" s="60"/>
      <c r="H71" s="2"/>
    </row>
    <row r="72" spans="1:8" ht="15.75">
      <c r="A72" s="4"/>
      <c r="B72" s="60"/>
      <c r="C72" s="60"/>
      <c r="D72" s="60"/>
      <c r="E72" s="60"/>
      <c r="F72" s="61"/>
      <c r="G72" s="60"/>
      <c r="H72" s="2"/>
    </row>
    <row r="73" spans="1:8" ht="18">
      <c r="A73" s="62" t="s">
        <v>63</v>
      </c>
      <c r="B73" s="59"/>
      <c r="C73" s="59"/>
      <c r="D73" s="59"/>
      <c r="E73" s="59"/>
      <c r="F73" s="57"/>
      <c r="G73" s="59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58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6"/>
      <c r="F77" s="2"/>
      <c r="G77" s="2"/>
      <c r="H77" s="2"/>
    </row>
    <row r="78" spans="1:8" ht="18">
      <c r="A78" s="63"/>
      <c r="B78" s="59"/>
      <c r="C78" s="59"/>
      <c r="D78" s="59"/>
      <c r="E78" s="57"/>
      <c r="F78" s="2"/>
      <c r="G78" s="2"/>
      <c r="H78" s="2"/>
    </row>
    <row r="79" spans="1:8" ht="18">
      <c r="A79" s="63"/>
      <c r="B79" s="59"/>
      <c r="C79" s="59"/>
      <c r="D79" s="59"/>
      <c r="E79" s="57"/>
      <c r="F79" s="2"/>
      <c r="G79" s="2"/>
      <c r="H79" s="2"/>
    </row>
    <row r="80" spans="1:8" ht="18">
      <c r="A80" s="63"/>
      <c r="B80" s="59"/>
      <c r="C80" s="59"/>
      <c r="D80" s="59"/>
      <c r="E80" s="64"/>
      <c r="F80" s="2"/>
      <c r="G80" s="2"/>
      <c r="H80" s="2"/>
    </row>
    <row r="81" spans="1:8" ht="18">
      <c r="A81" s="63"/>
      <c r="B81" s="59"/>
      <c r="C81" s="59"/>
      <c r="D81" s="59"/>
      <c r="E81" s="65"/>
      <c r="F81" s="2"/>
      <c r="G81" s="2"/>
      <c r="H81" s="2"/>
    </row>
    <row r="82" spans="1:8" ht="18">
      <c r="A82" s="63"/>
      <c r="B82" s="59"/>
      <c r="C82" s="59"/>
      <c r="D82" s="59"/>
      <c r="E82" s="65"/>
      <c r="F82" s="2"/>
      <c r="G82" s="2"/>
      <c r="H82" s="2"/>
    </row>
    <row r="83" spans="1:8" ht="18">
      <c r="A83" s="63"/>
      <c r="B83" s="59"/>
      <c r="C83" s="59"/>
      <c r="D83" s="59"/>
      <c r="E83" s="65"/>
      <c r="F83" s="2"/>
      <c r="G83" s="2"/>
      <c r="H83" s="2"/>
    </row>
    <row r="84" spans="1:8" ht="18">
      <c r="A84" s="63"/>
      <c r="B84" s="59"/>
      <c r="C84" s="59"/>
      <c r="D84" s="59"/>
      <c r="E84" s="67"/>
      <c r="F84" s="2"/>
      <c r="G84" s="2"/>
      <c r="H84" s="2"/>
    </row>
    <row r="85" spans="1:8" ht="18">
      <c r="A85" s="63"/>
      <c r="B85" s="59"/>
      <c r="C85" s="59"/>
      <c r="D85" s="59"/>
      <c r="E85" s="59"/>
      <c r="F85" s="2"/>
      <c r="G85" s="2"/>
      <c r="H85" s="2"/>
    </row>
    <row r="86" spans="1:8" ht="15.75">
      <c r="A86" s="68"/>
      <c r="B86" s="2"/>
      <c r="C86" s="2"/>
      <c r="D86" s="2"/>
      <c r="E86" s="2"/>
      <c r="F86" s="2"/>
      <c r="G86" s="2"/>
      <c r="H86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1</v>
      </c>
      <c r="E9" s="124">
        <v>26930</v>
      </c>
      <c r="F9" s="16">
        <v>17376</v>
      </c>
      <c r="G9" s="17">
        <f aca="true" t="shared" si="0" ref="G9:G15">F9/E9</f>
        <v>0.6452283698477534</v>
      </c>
      <c r="H9" s="18"/>
    </row>
    <row r="10" spans="1:8" ht="15.75">
      <c r="A10" s="115" t="s">
        <v>11</v>
      </c>
      <c r="B10" s="13"/>
      <c r="C10" s="14"/>
      <c r="D10" s="15">
        <v>6</v>
      </c>
      <c r="E10" s="124">
        <v>2471107</v>
      </c>
      <c r="F10" s="16">
        <v>370703.5</v>
      </c>
      <c r="G10" s="118">
        <f t="shared" si="0"/>
        <v>0.15001515515111244</v>
      </c>
      <c r="H10" s="18"/>
    </row>
    <row r="11" spans="1:8" ht="15.75">
      <c r="A11" s="115" t="s">
        <v>66</v>
      </c>
      <c r="B11" s="13"/>
      <c r="C11" s="14"/>
      <c r="D11" s="15">
        <v>1</v>
      </c>
      <c r="E11" s="124">
        <v>117956</v>
      </c>
      <c r="F11" s="16">
        <v>35722</v>
      </c>
      <c r="G11" s="118">
        <f t="shared" si="0"/>
        <v>0.3028417375970701</v>
      </c>
      <c r="H11" s="18"/>
    </row>
    <row r="12" spans="1:8" ht="15.75">
      <c r="A12" s="115" t="s">
        <v>89</v>
      </c>
      <c r="B12" s="13"/>
      <c r="C12" s="14"/>
      <c r="D12" s="15">
        <v>1</v>
      </c>
      <c r="E12" s="124">
        <v>157151</v>
      </c>
      <c r="F12" s="16">
        <v>40567</v>
      </c>
      <c r="G12" s="118">
        <f t="shared" si="0"/>
        <v>0.25814026000470885</v>
      </c>
      <c r="H12" s="18"/>
    </row>
    <row r="13" spans="1:8" ht="15.75">
      <c r="A13" s="115" t="s">
        <v>67</v>
      </c>
      <c r="B13" s="13"/>
      <c r="C13" s="14"/>
      <c r="D13" s="15">
        <v>1</v>
      </c>
      <c r="E13" s="124">
        <v>56534</v>
      </c>
      <c r="F13" s="16">
        <v>6773</v>
      </c>
      <c r="G13" s="118">
        <f t="shared" si="0"/>
        <v>0.11980401174514452</v>
      </c>
      <c r="H13" s="18"/>
    </row>
    <row r="14" spans="1:8" ht="15.75">
      <c r="A14" s="115" t="s">
        <v>31</v>
      </c>
      <c r="B14" s="13"/>
      <c r="C14" s="14"/>
      <c r="D14" s="15">
        <v>2</v>
      </c>
      <c r="E14" s="124">
        <v>393515</v>
      </c>
      <c r="F14" s="16">
        <v>116531.5</v>
      </c>
      <c r="G14" s="118">
        <f t="shared" si="0"/>
        <v>0.29612975363073835</v>
      </c>
      <c r="H14" s="18"/>
    </row>
    <row r="15" spans="1:8" ht="15.75">
      <c r="A15" s="115" t="s">
        <v>68</v>
      </c>
      <c r="B15" s="13"/>
      <c r="C15" s="14"/>
      <c r="D15" s="15">
        <v>1</v>
      </c>
      <c r="E15" s="124">
        <v>129053</v>
      </c>
      <c r="F15" s="16">
        <v>39158.5</v>
      </c>
      <c r="G15" s="118">
        <f t="shared" si="0"/>
        <v>0.30342959869201025</v>
      </c>
      <c r="H15" s="18"/>
    </row>
    <row r="16" spans="1:8" ht="15.75">
      <c r="A16" s="115" t="s">
        <v>18</v>
      </c>
      <c r="B16" s="13"/>
      <c r="C16" s="14"/>
      <c r="D16" s="15"/>
      <c r="E16" s="124"/>
      <c r="F16" s="16"/>
      <c r="G16" s="118"/>
      <c r="H16" s="18"/>
    </row>
    <row r="17" spans="1:8" ht="15.75">
      <c r="A17" s="115" t="s">
        <v>19</v>
      </c>
      <c r="B17" s="13"/>
      <c r="C17" s="14"/>
      <c r="D17" s="15">
        <v>3</v>
      </c>
      <c r="E17" s="124">
        <v>1369279</v>
      </c>
      <c r="F17" s="16">
        <v>385038.5</v>
      </c>
      <c r="G17" s="17">
        <f>F17/E17</f>
        <v>0.281197988138283</v>
      </c>
      <c r="H17" s="18"/>
    </row>
    <row r="18" spans="1:8" ht="15.75">
      <c r="A18" s="115" t="s">
        <v>20</v>
      </c>
      <c r="B18" s="13"/>
      <c r="C18" s="14"/>
      <c r="D18" s="15">
        <v>1</v>
      </c>
      <c r="E18" s="124">
        <v>747224</v>
      </c>
      <c r="F18" s="16">
        <v>360433.5</v>
      </c>
      <c r="G18" s="118">
        <f>F18/E18</f>
        <v>0.48236338768562037</v>
      </c>
      <c r="H18" s="18"/>
    </row>
    <row r="19" spans="1:8" ht="15.75">
      <c r="A19" s="115" t="s">
        <v>69</v>
      </c>
      <c r="B19" s="13"/>
      <c r="C19" s="14"/>
      <c r="D19" s="15">
        <v>1</v>
      </c>
      <c r="E19" s="124">
        <v>217232.01</v>
      </c>
      <c r="F19" s="16">
        <v>54596.01</v>
      </c>
      <c r="G19" s="17">
        <f>F19/E19</f>
        <v>0.25132580598964216</v>
      </c>
      <c r="H19" s="18"/>
    </row>
    <row r="20" spans="1:8" ht="15.75">
      <c r="A20" s="115" t="s">
        <v>23</v>
      </c>
      <c r="B20" s="13"/>
      <c r="C20" s="14"/>
      <c r="D20" s="15">
        <v>1</v>
      </c>
      <c r="E20" s="124">
        <v>128348</v>
      </c>
      <c r="F20" s="16">
        <v>37898</v>
      </c>
      <c r="G20" s="17">
        <f>F20/E20</f>
        <v>0.29527534515535886</v>
      </c>
      <c r="H20" s="18"/>
    </row>
    <row r="21" spans="1:8" ht="15.75">
      <c r="A21" s="115" t="s">
        <v>24</v>
      </c>
      <c r="B21" s="13"/>
      <c r="C21" s="14"/>
      <c r="D21" s="15">
        <v>5</v>
      </c>
      <c r="E21" s="124">
        <v>2228682</v>
      </c>
      <c r="F21" s="16">
        <v>747632.5</v>
      </c>
      <c r="G21" s="17">
        <f>F21/E21</f>
        <v>0.3354594778438557</v>
      </c>
      <c r="H21" s="18"/>
    </row>
    <row r="22" spans="1:8" ht="15.75">
      <c r="A22" s="115" t="s">
        <v>70</v>
      </c>
      <c r="B22" s="13"/>
      <c r="C22" s="14"/>
      <c r="D22" s="15"/>
      <c r="E22" s="124"/>
      <c r="F22" s="16"/>
      <c r="G22" s="17"/>
      <c r="H22" s="18"/>
    </row>
    <row r="23" spans="1:8" ht="15.75">
      <c r="A23" s="115" t="s">
        <v>71</v>
      </c>
      <c r="B23" s="13"/>
      <c r="C23" s="14"/>
      <c r="D23" s="15"/>
      <c r="E23" s="124"/>
      <c r="F23" s="16"/>
      <c r="G23" s="17"/>
      <c r="H23" s="18"/>
    </row>
    <row r="24" spans="1:8" ht="15.75">
      <c r="A24" s="116" t="s">
        <v>26</v>
      </c>
      <c r="B24" s="13"/>
      <c r="C24" s="14"/>
      <c r="D24" s="15">
        <v>2</v>
      </c>
      <c r="E24" s="124">
        <v>503436</v>
      </c>
      <c r="F24" s="16">
        <v>168763</v>
      </c>
      <c r="G24" s="17">
        <f>F24/E24</f>
        <v>0.3352223519970761</v>
      </c>
      <c r="H24" s="18"/>
    </row>
    <row r="25" spans="1:8" ht="15.75">
      <c r="A25" s="116" t="s">
        <v>27</v>
      </c>
      <c r="B25" s="13"/>
      <c r="C25" s="14"/>
      <c r="D25" s="15">
        <v>15</v>
      </c>
      <c r="E25" s="124">
        <v>129976</v>
      </c>
      <c r="F25" s="16">
        <v>129976</v>
      </c>
      <c r="G25" s="17">
        <f>F25/E25</f>
        <v>1</v>
      </c>
      <c r="H25" s="18"/>
    </row>
    <row r="26" spans="1:8" ht="15.75">
      <c r="A26" s="117" t="s">
        <v>28</v>
      </c>
      <c r="B26" s="13"/>
      <c r="C26" s="14"/>
      <c r="D26" s="15"/>
      <c r="E26" s="124"/>
      <c r="F26" s="16"/>
      <c r="G26" s="17"/>
      <c r="H26" s="18"/>
    </row>
    <row r="27" spans="1:8" ht="15.75">
      <c r="A27" s="117" t="s">
        <v>29</v>
      </c>
      <c r="B27" s="13"/>
      <c r="C27" s="14"/>
      <c r="D27" s="15"/>
      <c r="E27" s="124">
        <v>34062</v>
      </c>
      <c r="F27" s="16">
        <v>3102</v>
      </c>
      <c r="G27" s="17">
        <f>F27/E27</f>
        <v>0.09106922670424519</v>
      </c>
      <c r="H27" s="18"/>
    </row>
    <row r="28" spans="1:8" ht="15.75">
      <c r="A28" s="115" t="s">
        <v>72</v>
      </c>
      <c r="B28" s="13"/>
      <c r="C28" s="14"/>
      <c r="D28" s="15"/>
      <c r="E28" s="124"/>
      <c r="F28" s="16"/>
      <c r="G28" s="118"/>
      <c r="H28" s="18"/>
    </row>
    <row r="29" spans="1:8" ht="15.75">
      <c r="A29" s="117" t="s">
        <v>30</v>
      </c>
      <c r="B29" s="13"/>
      <c r="C29" s="14"/>
      <c r="D29" s="15">
        <v>2</v>
      </c>
      <c r="E29" s="124">
        <v>336751</v>
      </c>
      <c r="F29" s="16">
        <v>114947.5</v>
      </c>
      <c r="G29" s="17">
        <f>F29/E29</f>
        <v>0.34134271316195053</v>
      </c>
      <c r="H29" s="18"/>
    </row>
    <row r="30" spans="1:8" ht="15.75">
      <c r="A30" s="117" t="s">
        <v>73</v>
      </c>
      <c r="B30" s="13"/>
      <c r="C30" s="14"/>
      <c r="D30" s="120"/>
      <c r="E30" s="124"/>
      <c r="F30" s="124"/>
      <c r="G30" s="121"/>
      <c r="H30" s="18"/>
    </row>
    <row r="31" spans="1:8" ht="15.75">
      <c r="A31" s="117" t="s">
        <v>74</v>
      </c>
      <c r="B31" s="13"/>
      <c r="C31" s="14"/>
      <c r="D31" s="15">
        <v>1</v>
      </c>
      <c r="E31" s="119">
        <v>211326</v>
      </c>
      <c r="F31" s="16">
        <v>63707.5</v>
      </c>
      <c r="G31" s="118">
        <f>F31/E31</f>
        <v>0.30146550826684837</v>
      </c>
      <c r="H31" s="18"/>
    </row>
    <row r="32" spans="1:8" ht="15.75">
      <c r="A32" s="117" t="s">
        <v>143</v>
      </c>
      <c r="B32" s="13"/>
      <c r="C32" s="14"/>
      <c r="D32" s="15"/>
      <c r="E32" s="119"/>
      <c r="F32" s="16"/>
      <c r="G32" s="118"/>
      <c r="H32" s="18"/>
    </row>
    <row r="33" spans="1:8" ht="15.75">
      <c r="A33" s="117" t="s">
        <v>76</v>
      </c>
      <c r="B33" s="13"/>
      <c r="C33" s="14"/>
      <c r="D33" s="15">
        <v>18</v>
      </c>
      <c r="E33" s="119">
        <v>2465821</v>
      </c>
      <c r="F33" s="19">
        <v>685939.5</v>
      </c>
      <c r="G33" s="118">
        <f>F33/E33</f>
        <v>0.27817895135129433</v>
      </c>
      <c r="H33" s="18"/>
    </row>
    <row r="34" spans="1:8" ht="15.75">
      <c r="A34" s="115" t="s">
        <v>77</v>
      </c>
      <c r="B34" s="13"/>
      <c r="C34" s="14"/>
      <c r="D34" s="15"/>
      <c r="E34" s="124"/>
      <c r="F34" s="16"/>
      <c r="G34" s="118"/>
      <c r="H34" s="18"/>
    </row>
    <row r="35" spans="1:8" ht="15.75">
      <c r="A35" s="115" t="s">
        <v>78</v>
      </c>
      <c r="B35" s="13"/>
      <c r="C35" s="14"/>
      <c r="D35" s="15"/>
      <c r="E35" s="124"/>
      <c r="F35" s="16"/>
      <c r="G35" s="118"/>
      <c r="H35" s="18"/>
    </row>
    <row r="36" spans="1:8" ht="15">
      <c r="A36" s="20" t="s">
        <v>36</v>
      </c>
      <c r="B36" s="13"/>
      <c r="C36" s="14"/>
      <c r="D36" s="21"/>
      <c r="E36" s="119">
        <v>87695</v>
      </c>
      <c r="F36" s="19">
        <v>17004</v>
      </c>
      <c r="G36" s="23"/>
      <c r="H36" s="18"/>
    </row>
    <row r="37" spans="1:8" ht="15">
      <c r="A37" s="20" t="s">
        <v>37</v>
      </c>
      <c r="B37" s="13"/>
      <c r="C37" s="14"/>
      <c r="D37" s="21"/>
      <c r="E37" s="119"/>
      <c r="F37" s="19">
        <v>142</v>
      </c>
      <c r="G37" s="23"/>
      <c r="H37" s="18"/>
    </row>
    <row r="38" spans="1:8" ht="15">
      <c r="A38" s="20" t="s">
        <v>38</v>
      </c>
      <c r="B38" s="13"/>
      <c r="C38" s="14"/>
      <c r="D38" s="21"/>
      <c r="E38" s="124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39</v>
      </c>
      <c r="B40" s="28"/>
      <c r="C40" s="33"/>
      <c r="D40" s="30">
        <f>SUM(D9:D39)</f>
        <v>62</v>
      </c>
      <c r="E40" s="31">
        <f>SUM(E9:E39)</f>
        <v>11812078.01</v>
      </c>
      <c r="F40" s="31">
        <f>SUM(F9:F39)</f>
        <v>3396011.51</v>
      </c>
      <c r="G40" s="32">
        <f>F40/E40</f>
        <v>0.2875033086578811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40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41</v>
      </c>
      <c r="F43" s="39" t="s">
        <v>41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42</v>
      </c>
      <c r="F44" s="41" t="s">
        <v>8</v>
      </c>
      <c r="G44" s="41" t="s">
        <v>43</v>
      </c>
      <c r="H44" s="18"/>
    </row>
    <row r="45" spans="1:8" ht="15.75">
      <c r="A45" s="45" t="s">
        <v>44</v>
      </c>
      <c r="B45" s="46"/>
      <c r="C45" s="14"/>
      <c r="D45" s="15">
        <v>79</v>
      </c>
      <c r="E45" s="16">
        <v>9055837.3</v>
      </c>
      <c r="F45" s="16">
        <v>536665.23</v>
      </c>
      <c r="G45" s="17">
        <f>1-(+F45/E45)</f>
        <v>0.9407381987748389</v>
      </c>
      <c r="H45" s="18"/>
    </row>
    <row r="46" spans="1:8" ht="15.75">
      <c r="A46" s="45" t="s">
        <v>45</v>
      </c>
      <c r="B46" s="46"/>
      <c r="C46" s="14"/>
      <c r="D46" s="15">
        <v>6</v>
      </c>
      <c r="E46" s="16">
        <f>237883.25+0.84</f>
        <v>237884.09</v>
      </c>
      <c r="F46" s="16">
        <f>21897.65+0.52</f>
        <v>21898.170000000002</v>
      </c>
      <c r="G46" s="17">
        <f aca="true" t="shared" si="1" ref="G46:G55">1-(+F46/E46)</f>
        <v>0.9079460505324253</v>
      </c>
      <c r="H46" s="18"/>
    </row>
    <row r="47" spans="1:8" ht="15.75">
      <c r="A47" s="45" t="s">
        <v>46</v>
      </c>
      <c r="B47" s="46"/>
      <c r="C47" s="14"/>
      <c r="D47" s="15">
        <v>273</v>
      </c>
      <c r="E47" s="16">
        <v>30071648.85</v>
      </c>
      <c r="F47" s="16">
        <v>1867377.66</v>
      </c>
      <c r="G47" s="17">
        <f t="shared" si="1"/>
        <v>0.9379023854224076</v>
      </c>
      <c r="H47" s="18"/>
    </row>
    <row r="48" spans="1:8" ht="15.75">
      <c r="A48" s="45" t="s">
        <v>47</v>
      </c>
      <c r="B48" s="46"/>
      <c r="C48" s="14"/>
      <c r="D48" s="15">
        <v>11</v>
      </c>
      <c r="E48" s="16">
        <v>678183.5</v>
      </c>
      <c r="F48" s="16">
        <v>53947.25</v>
      </c>
      <c r="G48" s="17">
        <f t="shared" si="1"/>
        <v>0.920453313889235</v>
      </c>
      <c r="H48" s="18"/>
    </row>
    <row r="49" spans="1:8" ht="15.75">
      <c r="A49" s="45" t="s">
        <v>48</v>
      </c>
      <c r="B49" s="46"/>
      <c r="C49" s="14"/>
      <c r="D49" s="15">
        <v>104</v>
      </c>
      <c r="E49" s="16">
        <v>18420130</v>
      </c>
      <c r="F49" s="16">
        <v>1483954.6</v>
      </c>
      <c r="G49" s="17">
        <f t="shared" si="1"/>
        <v>0.9194384295876304</v>
      </c>
      <c r="H49" s="18"/>
    </row>
    <row r="50" spans="1:8" ht="15.75">
      <c r="A50" s="45" t="s">
        <v>49</v>
      </c>
      <c r="B50" s="46"/>
      <c r="C50" s="14"/>
      <c r="D50" s="15">
        <v>15</v>
      </c>
      <c r="E50" s="16">
        <v>3012195</v>
      </c>
      <c r="F50" s="16">
        <v>122496.87</v>
      </c>
      <c r="G50" s="17">
        <f t="shared" si="1"/>
        <v>0.9593330212685434</v>
      </c>
      <c r="H50" s="18"/>
    </row>
    <row r="51" spans="1:8" ht="15.75">
      <c r="A51" s="45" t="s">
        <v>50</v>
      </c>
      <c r="B51" s="46"/>
      <c r="C51" s="14"/>
      <c r="D51" s="15">
        <v>28</v>
      </c>
      <c r="E51" s="16">
        <v>3454795</v>
      </c>
      <c r="F51" s="16">
        <v>316150</v>
      </c>
      <c r="G51" s="17">
        <f t="shared" si="1"/>
        <v>0.9084895051660085</v>
      </c>
      <c r="H51" s="18"/>
    </row>
    <row r="52" spans="1:8" ht="15.75">
      <c r="A52" s="45" t="s">
        <v>51</v>
      </c>
      <c r="B52" s="46"/>
      <c r="C52" s="14"/>
      <c r="D52" s="15">
        <v>2</v>
      </c>
      <c r="E52" s="16">
        <v>228720</v>
      </c>
      <c r="F52" s="16">
        <v>36240</v>
      </c>
      <c r="G52" s="17">
        <f t="shared" si="1"/>
        <v>0.8415529905561385</v>
      </c>
      <c r="H52" s="18"/>
    </row>
    <row r="53" spans="1:8" ht="15.75">
      <c r="A53" s="45" t="s">
        <v>52</v>
      </c>
      <c r="B53" s="46"/>
      <c r="C53" s="14"/>
      <c r="D53" s="15">
        <v>3</v>
      </c>
      <c r="E53" s="16">
        <v>398100</v>
      </c>
      <c r="F53" s="16">
        <v>59625</v>
      </c>
      <c r="G53" s="17">
        <f t="shared" si="1"/>
        <v>0.8502260738507913</v>
      </c>
      <c r="H53" s="18"/>
    </row>
    <row r="54" spans="1:8" ht="15.75">
      <c r="A54" s="47" t="s">
        <v>79</v>
      </c>
      <c r="B54" s="48"/>
      <c r="C54" s="14"/>
      <c r="D54" s="15">
        <v>3</v>
      </c>
      <c r="E54" s="16">
        <v>628300</v>
      </c>
      <c r="F54" s="16">
        <v>138984</v>
      </c>
      <c r="G54" s="17">
        <f t="shared" si="1"/>
        <v>0.7787935699506605</v>
      </c>
      <c r="H54" s="18"/>
    </row>
    <row r="55" spans="1:8" ht="15.75">
      <c r="A55" s="45" t="s">
        <v>80</v>
      </c>
      <c r="B55" s="48"/>
      <c r="C55" s="14"/>
      <c r="D55" s="15">
        <v>989</v>
      </c>
      <c r="E55" s="16">
        <v>61359004.61</v>
      </c>
      <c r="F55" s="16">
        <v>7679713.75</v>
      </c>
      <c r="G55" s="17">
        <f t="shared" si="1"/>
        <v>0.8748396621031822</v>
      </c>
      <c r="H55" s="18"/>
    </row>
    <row r="56" spans="1:8" ht="15.75">
      <c r="A56" s="45" t="s">
        <v>81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38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58</v>
      </c>
      <c r="B62" s="28"/>
      <c r="C62" s="59"/>
      <c r="D62" s="30">
        <f>SUM(D45:D58)</f>
        <v>1513</v>
      </c>
      <c r="E62" s="31">
        <f>SUM(E45:E61)</f>
        <v>127544798.35</v>
      </c>
      <c r="F62" s="31">
        <f>SUM(F45:F61)</f>
        <v>12317052.530000001</v>
      </c>
      <c r="G62" s="32">
        <f>1-(F62/E62)</f>
        <v>0.9034295973701698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59</v>
      </c>
      <c r="B64" s="56"/>
      <c r="C64" s="59"/>
      <c r="D64" s="75"/>
      <c r="E64" s="56"/>
      <c r="F64" s="57">
        <f>F62+F40</f>
        <v>15713064.040000001</v>
      </c>
      <c r="G64" s="56"/>
      <c r="H64" s="2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5" t="s">
        <v>11</v>
      </c>
      <c r="B10" s="13"/>
      <c r="C10" s="14"/>
      <c r="D10" s="15">
        <v>4</v>
      </c>
      <c r="E10" s="16">
        <v>711426</v>
      </c>
      <c r="F10" s="16">
        <v>123628.5</v>
      </c>
      <c r="G10" s="17">
        <f aca="true" t="shared" si="0" ref="G10:G15">F10/E10</f>
        <v>0.1737756281046799</v>
      </c>
      <c r="H10" s="18"/>
    </row>
    <row r="11" spans="1:8" ht="15.75">
      <c r="A11" s="115" t="s">
        <v>66</v>
      </c>
      <c r="B11" s="13"/>
      <c r="C11" s="14"/>
      <c r="D11" s="15"/>
      <c r="E11" s="16"/>
      <c r="F11" s="16"/>
      <c r="G11" s="17"/>
      <c r="H11" s="18"/>
    </row>
    <row r="12" spans="1:8" ht="15.75">
      <c r="A12" s="115" t="s">
        <v>84</v>
      </c>
      <c r="B12" s="13"/>
      <c r="C12" s="14"/>
      <c r="D12" s="15">
        <v>1</v>
      </c>
      <c r="E12" s="16">
        <v>91806</v>
      </c>
      <c r="F12" s="16">
        <v>37804.5</v>
      </c>
      <c r="G12" s="17">
        <f t="shared" si="0"/>
        <v>0.4117868113195216</v>
      </c>
      <c r="H12" s="18"/>
    </row>
    <row r="13" spans="1:8" ht="15.75">
      <c r="A13" s="115" t="s">
        <v>85</v>
      </c>
      <c r="B13" s="13"/>
      <c r="C13" s="14"/>
      <c r="D13" s="15">
        <v>1</v>
      </c>
      <c r="E13" s="16">
        <v>26556</v>
      </c>
      <c r="F13" s="16">
        <v>1760</v>
      </c>
      <c r="G13" s="17">
        <f t="shared" si="0"/>
        <v>0.06627504142190088</v>
      </c>
      <c r="H13" s="18"/>
    </row>
    <row r="14" spans="1:8" ht="15.75">
      <c r="A14" s="115" t="s">
        <v>86</v>
      </c>
      <c r="B14" s="13"/>
      <c r="C14" s="14"/>
      <c r="D14" s="15">
        <v>5</v>
      </c>
      <c r="E14" s="16">
        <v>691596</v>
      </c>
      <c r="F14" s="16">
        <v>169713</v>
      </c>
      <c r="G14" s="17">
        <f t="shared" si="0"/>
        <v>0.2453932642756754</v>
      </c>
      <c r="H14" s="18"/>
    </row>
    <row r="15" spans="1:8" ht="15.75">
      <c r="A15" s="115" t="s">
        <v>31</v>
      </c>
      <c r="B15" s="13"/>
      <c r="C15" s="14"/>
      <c r="D15" s="15">
        <v>1</v>
      </c>
      <c r="E15" s="16">
        <v>35636</v>
      </c>
      <c r="F15" s="16">
        <v>14319</v>
      </c>
      <c r="G15" s="17">
        <f t="shared" si="0"/>
        <v>0.4018127735997306</v>
      </c>
      <c r="H15" s="18"/>
    </row>
    <row r="16" spans="1:8" ht="15.75">
      <c r="A16" s="115" t="s">
        <v>87</v>
      </c>
      <c r="B16" s="13"/>
      <c r="C16" s="14"/>
      <c r="D16" s="15"/>
      <c r="E16" s="16"/>
      <c r="F16" s="16"/>
      <c r="G16" s="17"/>
      <c r="H16" s="18"/>
    </row>
    <row r="17" spans="1:8" ht="15.75">
      <c r="A17" s="115" t="s">
        <v>144</v>
      </c>
      <c r="B17" s="13"/>
      <c r="C17" s="14"/>
      <c r="D17" s="15"/>
      <c r="E17" s="16"/>
      <c r="F17" s="16"/>
      <c r="G17" s="17"/>
      <c r="H17" s="18"/>
    </row>
    <row r="18" spans="1:8" ht="15.75">
      <c r="A18" s="115" t="s">
        <v>19</v>
      </c>
      <c r="B18" s="13"/>
      <c r="C18" s="14"/>
      <c r="D18" s="15">
        <v>1</v>
      </c>
      <c r="E18" s="16">
        <v>404104</v>
      </c>
      <c r="F18" s="16">
        <v>135415.5</v>
      </c>
      <c r="G18" s="17">
        <f>F18/E18</f>
        <v>0.3351006176627799</v>
      </c>
      <c r="H18" s="18"/>
    </row>
    <row r="19" spans="1:8" ht="15.75">
      <c r="A19" s="115" t="s">
        <v>20</v>
      </c>
      <c r="B19" s="13"/>
      <c r="C19" s="14"/>
      <c r="D19" s="15"/>
      <c r="E19" s="16"/>
      <c r="F19" s="16"/>
      <c r="G19" s="17"/>
      <c r="H19" s="18"/>
    </row>
    <row r="20" spans="1:8" ht="15.75">
      <c r="A20" s="115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5" t="s">
        <v>88</v>
      </c>
      <c r="B21" s="13"/>
      <c r="C21" s="14"/>
      <c r="D21" s="15">
        <v>1</v>
      </c>
      <c r="E21" s="16">
        <v>58844</v>
      </c>
      <c r="F21" s="16">
        <v>12792</v>
      </c>
      <c r="G21" s="17">
        <f>F21/E21</f>
        <v>0.2173883488545986</v>
      </c>
      <c r="H21" s="18"/>
    </row>
    <row r="22" spans="1:8" ht="15.75">
      <c r="A22" s="115" t="s">
        <v>111</v>
      </c>
      <c r="B22" s="13"/>
      <c r="C22" s="14"/>
      <c r="D22" s="15"/>
      <c r="E22" s="16"/>
      <c r="F22" s="16"/>
      <c r="G22" s="17"/>
      <c r="H22" s="18"/>
    </row>
    <row r="23" spans="1:8" ht="15.75">
      <c r="A23" s="115" t="s">
        <v>24</v>
      </c>
      <c r="B23" s="13"/>
      <c r="C23" s="14"/>
      <c r="D23" s="15"/>
      <c r="E23" s="16"/>
      <c r="F23" s="16"/>
      <c r="G23" s="17"/>
      <c r="H23" s="18"/>
    </row>
    <row r="24" spans="1:8" ht="15.75">
      <c r="A24" s="115" t="s">
        <v>67</v>
      </c>
      <c r="B24" s="13"/>
      <c r="C24" s="14"/>
      <c r="D24" s="15"/>
      <c r="E24" s="16"/>
      <c r="F24" s="16"/>
      <c r="G24" s="17"/>
      <c r="H24" s="18"/>
    </row>
    <row r="25" spans="1:8" ht="15.75">
      <c r="A25" s="116" t="s">
        <v>26</v>
      </c>
      <c r="B25" s="13"/>
      <c r="C25" s="14"/>
      <c r="D25" s="15">
        <v>1</v>
      </c>
      <c r="E25" s="16">
        <v>103801</v>
      </c>
      <c r="F25" s="16">
        <v>25680</v>
      </c>
      <c r="G25" s="17">
        <f>F25/E25</f>
        <v>0.24739646053506228</v>
      </c>
      <c r="H25" s="18"/>
    </row>
    <row r="26" spans="1:8" ht="15.75">
      <c r="A26" s="116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7"/>
      <c r="H27" s="18"/>
    </row>
    <row r="28" spans="1:8" ht="15.75">
      <c r="A28" s="117" t="s">
        <v>29</v>
      </c>
      <c r="B28" s="13"/>
      <c r="C28" s="14"/>
      <c r="D28" s="15"/>
      <c r="E28" s="16"/>
      <c r="F28" s="16"/>
      <c r="G28" s="17"/>
      <c r="H28" s="18"/>
    </row>
    <row r="29" spans="1:8" ht="15.75">
      <c r="A29" s="117" t="s">
        <v>128</v>
      </c>
      <c r="B29" s="13"/>
      <c r="C29" s="14"/>
      <c r="D29" s="15"/>
      <c r="E29" s="16"/>
      <c r="F29" s="16"/>
      <c r="G29" s="17"/>
      <c r="H29" s="18"/>
    </row>
    <row r="30" spans="1:8" ht="15.75">
      <c r="A30" s="117" t="s">
        <v>89</v>
      </c>
      <c r="B30" s="13"/>
      <c r="C30" s="14"/>
      <c r="D30" s="15"/>
      <c r="E30" s="16"/>
      <c r="F30" s="16"/>
      <c r="G30" s="17"/>
      <c r="H30" s="18"/>
    </row>
    <row r="31" spans="1:8" ht="15.75">
      <c r="A31" s="117" t="s">
        <v>90</v>
      </c>
      <c r="B31" s="13"/>
      <c r="C31" s="14"/>
      <c r="D31" s="15"/>
      <c r="E31" s="16"/>
      <c r="F31" s="16"/>
      <c r="G31" s="17"/>
      <c r="H31" s="18"/>
    </row>
    <row r="32" spans="1:8" ht="15.75">
      <c r="A32" s="117" t="s">
        <v>68</v>
      </c>
      <c r="B32" s="13"/>
      <c r="C32" s="14"/>
      <c r="D32" s="15"/>
      <c r="E32" s="16"/>
      <c r="F32" s="16"/>
      <c r="G32" s="17"/>
      <c r="H32" s="18"/>
    </row>
    <row r="33" spans="1:8" ht="15.75">
      <c r="A33" s="117" t="s">
        <v>139</v>
      </c>
      <c r="B33" s="13"/>
      <c r="C33" s="14"/>
      <c r="D33" s="15"/>
      <c r="E33" s="16"/>
      <c r="F33" s="16"/>
      <c r="G33" s="17"/>
      <c r="H33" s="18"/>
    </row>
    <row r="34" spans="1:8" ht="15.75">
      <c r="A34" s="117" t="s">
        <v>91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36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38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15</v>
      </c>
      <c r="E39" s="31">
        <f>SUM(E9:E38)</f>
        <v>2123769</v>
      </c>
      <c r="F39" s="31">
        <f>SUM(F9:F38)</f>
        <v>521112.5</v>
      </c>
      <c r="G39" s="32">
        <f>F39/E39</f>
        <v>0.24537155406261227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5">
        <v>19</v>
      </c>
      <c r="E44" s="16">
        <v>2181863.75</v>
      </c>
      <c r="F44" s="16">
        <v>93978.35</v>
      </c>
      <c r="G44" s="17">
        <f>1-(+F44/E44)</f>
        <v>0.9569274891706688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46</v>
      </c>
      <c r="B46" s="46"/>
      <c r="C46" s="14"/>
      <c r="D46" s="15">
        <v>122</v>
      </c>
      <c r="E46" s="16">
        <v>5427240.6</v>
      </c>
      <c r="F46" s="16">
        <v>378131.64</v>
      </c>
      <c r="G46" s="17">
        <f>1-(+F46/E46)</f>
        <v>0.9303270910819763</v>
      </c>
      <c r="H46" s="18"/>
    </row>
    <row r="47" spans="1:8" ht="15.75">
      <c r="A47" s="45" t="s">
        <v>47</v>
      </c>
      <c r="B47" s="46"/>
      <c r="C47" s="14"/>
      <c r="D47" s="15">
        <v>12</v>
      </c>
      <c r="E47" s="16">
        <v>343365.5</v>
      </c>
      <c r="F47" s="16">
        <v>28170.67</v>
      </c>
      <c r="G47" s="17">
        <f>1-(+F47/E47)</f>
        <v>0.9179571913893504</v>
      </c>
      <c r="H47" s="18"/>
    </row>
    <row r="48" spans="1:8" ht="15.75">
      <c r="A48" s="45" t="s">
        <v>48</v>
      </c>
      <c r="B48" s="46"/>
      <c r="C48" s="14"/>
      <c r="D48" s="15">
        <v>105</v>
      </c>
      <c r="E48" s="16">
        <v>4364156</v>
      </c>
      <c r="F48" s="16">
        <v>341876</v>
      </c>
      <c r="G48" s="17">
        <f>1-(+F48/E48)</f>
        <v>0.9216627453280772</v>
      </c>
      <c r="H48" s="18"/>
    </row>
    <row r="49" spans="1:8" ht="15.75">
      <c r="A49" s="45" t="s">
        <v>49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50</v>
      </c>
      <c r="B50" s="46"/>
      <c r="C50" s="14"/>
      <c r="D50" s="15">
        <v>25</v>
      </c>
      <c r="E50" s="16">
        <v>1026185</v>
      </c>
      <c r="F50" s="16">
        <v>91650</v>
      </c>
      <c r="G50" s="17">
        <f>1-(+F50/E50)</f>
        <v>0.9106886185239503</v>
      </c>
      <c r="H50" s="18"/>
    </row>
    <row r="51" spans="1:8" ht="15.75">
      <c r="A51" s="45" t="s">
        <v>51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52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80</v>
      </c>
      <c r="B54" s="48"/>
      <c r="C54" s="14"/>
      <c r="D54" s="15">
        <v>767</v>
      </c>
      <c r="E54" s="16">
        <v>45825787.83</v>
      </c>
      <c r="F54" s="16">
        <v>4778841.6</v>
      </c>
      <c r="G54" s="17">
        <f>1-(+F54/E54)</f>
        <v>0.8957171971002861</v>
      </c>
      <c r="H54" s="18"/>
    </row>
    <row r="55" spans="1:8" ht="15.75">
      <c r="A55" s="45" t="s">
        <v>81</v>
      </c>
      <c r="B55" s="48"/>
      <c r="C55" s="14"/>
      <c r="D55" s="15"/>
      <c r="E55" s="16"/>
      <c r="F55" s="16"/>
      <c r="G55" s="17"/>
      <c r="H55" s="18"/>
    </row>
    <row r="56" spans="1:8" ht="15">
      <c r="A56" s="20" t="s">
        <v>55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38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58</v>
      </c>
      <c r="B61" s="28"/>
      <c r="C61" s="29"/>
      <c r="D61" s="30">
        <f>SUM(D44:D57)</f>
        <v>1050</v>
      </c>
      <c r="E61" s="31">
        <f>SUM(E44:E60)</f>
        <v>59168598.68</v>
      </c>
      <c r="F61" s="31">
        <f>SUM(F44:F60)</f>
        <v>5712648.26</v>
      </c>
      <c r="G61" s="32">
        <f>1-(+F61/E61)</f>
        <v>0.9034513510976394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59</v>
      </c>
      <c r="B63" s="56"/>
      <c r="C63" s="56"/>
      <c r="D63" s="56"/>
      <c r="E63" s="56"/>
      <c r="F63" s="57">
        <f>F61+F39</f>
        <v>6233760.76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60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7</v>
      </c>
      <c r="E9" s="124">
        <v>40880</v>
      </c>
      <c r="F9" s="16">
        <v>13952</v>
      </c>
      <c r="G9" s="17">
        <f>F9/E9</f>
        <v>0.3412915851272016</v>
      </c>
      <c r="H9" s="18"/>
    </row>
    <row r="10" spans="1:8" ht="15.75">
      <c r="A10" s="115" t="s">
        <v>11</v>
      </c>
      <c r="B10" s="13"/>
      <c r="C10" s="14"/>
      <c r="D10" s="15">
        <v>6</v>
      </c>
      <c r="E10" s="124">
        <v>1521183</v>
      </c>
      <c r="F10" s="16">
        <v>160657</v>
      </c>
      <c r="G10" s="17">
        <f>F10/E10</f>
        <v>0.10561319709725918</v>
      </c>
      <c r="H10" s="18"/>
    </row>
    <row r="11" spans="1:8" ht="15.75">
      <c r="A11" s="115" t="s">
        <v>66</v>
      </c>
      <c r="B11" s="13"/>
      <c r="C11" s="14"/>
      <c r="D11" s="15"/>
      <c r="E11" s="124"/>
      <c r="F11" s="16"/>
      <c r="G11" s="17"/>
      <c r="H11" s="18"/>
    </row>
    <row r="12" spans="1:8" ht="15.75">
      <c r="A12" s="115" t="s">
        <v>84</v>
      </c>
      <c r="B12" s="13"/>
      <c r="C12" s="14"/>
      <c r="D12" s="15">
        <v>1</v>
      </c>
      <c r="E12" s="124">
        <v>135159</v>
      </c>
      <c r="F12" s="16">
        <v>48191.5</v>
      </c>
      <c r="G12" s="17">
        <f>F12/E12</f>
        <v>0.3565541325401934</v>
      </c>
      <c r="H12" s="18"/>
    </row>
    <row r="13" spans="1:8" ht="15.75">
      <c r="A13" s="115" t="s">
        <v>85</v>
      </c>
      <c r="B13" s="13"/>
      <c r="C13" s="14"/>
      <c r="D13" s="15">
        <v>1</v>
      </c>
      <c r="E13" s="124">
        <v>218229</v>
      </c>
      <c r="F13" s="16">
        <v>71339</v>
      </c>
      <c r="G13" s="17">
        <f>F13/E13</f>
        <v>0.32689972460122163</v>
      </c>
      <c r="H13" s="18"/>
    </row>
    <row r="14" spans="1:8" ht="15.75">
      <c r="A14" s="115" t="s">
        <v>86</v>
      </c>
      <c r="B14" s="13"/>
      <c r="C14" s="14"/>
      <c r="D14" s="15"/>
      <c r="E14" s="124"/>
      <c r="F14" s="16"/>
      <c r="G14" s="17"/>
      <c r="H14" s="18"/>
    </row>
    <row r="15" spans="1:8" ht="15.75">
      <c r="A15" s="115" t="s">
        <v>31</v>
      </c>
      <c r="B15" s="13"/>
      <c r="C15" s="14"/>
      <c r="D15" s="15">
        <v>1</v>
      </c>
      <c r="E15" s="124">
        <v>287993</v>
      </c>
      <c r="F15" s="16">
        <v>73151</v>
      </c>
      <c r="G15" s="17">
        <f aca="true" t="shared" si="0" ref="G15:G20">F15/E15</f>
        <v>0.25400270145454923</v>
      </c>
      <c r="H15" s="18"/>
    </row>
    <row r="16" spans="1:8" ht="15.75">
      <c r="A16" s="115" t="s">
        <v>87</v>
      </c>
      <c r="B16" s="13"/>
      <c r="C16" s="14"/>
      <c r="D16" s="15">
        <v>13</v>
      </c>
      <c r="E16" s="124">
        <v>2161060</v>
      </c>
      <c r="F16" s="16">
        <v>340867.5</v>
      </c>
      <c r="G16" s="17">
        <f t="shared" si="0"/>
        <v>0.15773162244454111</v>
      </c>
      <c r="H16" s="18"/>
    </row>
    <row r="17" spans="1:8" ht="15.75">
      <c r="A17" s="115" t="s">
        <v>144</v>
      </c>
      <c r="B17" s="13"/>
      <c r="C17" s="14"/>
      <c r="D17" s="15">
        <v>4</v>
      </c>
      <c r="E17" s="124">
        <v>48167</v>
      </c>
      <c r="F17" s="16">
        <v>11818</v>
      </c>
      <c r="G17" s="17">
        <f t="shared" si="0"/>
        <v>0.24535470342765794</v>
      </c>
      <c r="H17" s="18"/>
    </row>
    <row r="18" spans="1:8" ht="15.75">
      <c r="A18" s="115" t="s">
        <v>19</v>
      </c>
      <c r="B18" s="13"/>
      <c r="C18" s="14"/>
      <c r="D18" s="15">
        <v>4</v>
      </c>
      <c r="E18" s="124">
        <v>937729</v>
      </c>
      <c r="F18" s="16">
        <v>129809</v>
      </c>
      <c r="G18" s="17">
        <f t="shared" si="0"/>
        <v>0.13842911971369126</v>
      </c>
      <c r="H18" s="18"/>
    </row>
    <row r="19" spans="1:8" ht="15.75">
      <c r="A19" s="115" t="s">
        <v>20</v>
      </c>
      <c r="B19" s="13"/>
      <c r="C19" s="14"/>
      <c r="D19" s="15">
        <v>1</v>
      </c>
      <c r="E19" s="124">
        <v>834978</v>
      </c>
      <c r="F19" s="16">
        <v>246511</v>
      </c>
      <c r="G19" s="17">
        <f t="shared" si="0"/>
        <v>0.29523053302003166</v>
      </c>
      <c r="H19" s="18"/>
    </row>
    <row r="20" spans="1:8" ht="15.75">
      <c r="A20" s="115" t="s">
        <v>17</v>
      </c>
      <c r="B20" s="13"/>
      <c r="C20" s="14"/>
      <c r="D20" s="15">
        <v>1</v>
      </c>
      <c r="E20" s="124">
        <v>81238</v>
      </c>
      <c r="F20" s="16">
        <v>11339</v>
      </c>
      <c r="G20" s="17">
        <f t="shared" si="0"/>
        <v>0.13957753760555405</v>
      </c>
      <c r="H20" s="18"/>
    </row>
    <row r="21" spans="1:8" ht="15.75">
      <c r="A21" s="115" t="s">
        <v>88</v>
      </c>
      <c r="B21" s="13"/>
      <c r="C21" s="14"/>
      <c r="D21" s="15"/>
      <c r="E21" s="124"/>
      <c r="F21" s="16"/>
      <c r="G21" s="17"/>
      <c r="H21" s="18"/>
    </row>
    <row r="22" spans="1:8" ht="15.75">
      <c r="A22" s="115" t="s">
        <v>111</v>
      </c>
      <c r="B22" s="13"/>
      <c r="C22" s="14"/>
      <c r="D22" s="15">
        <v>1</v>
      </c>
      <c r="E22" s="124">
        <v>96192</v>
      </c>
      <c r="F22" s="16">
        <v>29018</v>
      </c>
      <c r="G22" s="17">
        <f>F22/E22</f>
        <v>0.30166749833666</v>
      </c>
      <c r="H22" s="18"/>
    </row>
    <row r="23" spans="1:8" ht="15.75">
      <c r="A23" s="115" t="s">
        <v>24</v>
      </c>
      <c r="B23" s="13"/>
      <c r="C23" s="14"/>
      <c r="D23" s="15">
        <v>5</v>
      </c>
      <c r="E23" s="124">
        <v>1165215</v>
      </c>
      <c r="F23" s="16">
        <v>229304</v>
      </c>
      <c r="G23" s="17">
        <f>F23/E23</f>
        <v>0.1967911501310917</v>
      </c>
      <c r="H23" s="18"/>
    </row>
    <row r="24" spans="1:8" ht="15.75">
      <c r="A24" s="115" t="s">
        <v>67</v>
      </c>
      <c r="B24" s="13"/>
      <c r="C24" s="14"/>
      <c r="D24" s="15"/>
      <c r="E24" s="124"/>
      <c r="F24" s="16"/>
      <c r="G24" s="17"/>
      <c r="H24" s="18"/>
    </row>
    <row r="25" spans="1:8" ht="15.75">
      <c r="A25" s="116" t="s">
        <v>26</v>
      </c>
      <c r="B25" s="13"/>
      <c r="C25" s="14"/>
      <c r="D25" s="15">
        <v>4</v>
      </c>
      <c r="E25" s="124">
        <v>550118</v>
      </c>
      <c r="F25" s="16">
        <v>166594</v>
      </c>
      <c r="G25" s="17">
        <f>F25/E25</f>
        <v>0.30283321032942023</v>
      </c>
      <c r="H25" s="18"/>
    </row>
    <row r="26" spans="1:8" ht="15.75">
      <c r="A26" s="116" t="s">
        <v>27</v>
      </c>
      <c r="B26" s="13"/>
      <c r="C26" s="14"/>
      <c r="D26" s="15">
        <v>15</v>
      </c>
      <c r="E26" s="124">
        <v>150626</v>
      </c>
      <c r="F26" s="16">
        <v>150626</v>
      </c>
      <c r="G26" s="17">
        <f>F26/E26</f>
        <v>1</v>
      </c>
      <c r="H26" s="18"/>
    </row>
    <row r="27" spans="1:8" ht="15.75">
      <c r="A27" s="117" t="s">
        <v>28</v>
      </c>
      <c r="B27" s="13"/>
      <c r="C27" s="14"/>
      <c r="D27" s="15"/>
      <c r="E27" s="124"/>
      <c r="F27" s="16"/>
      <c r="G27" s="17"/>
      <c r="H27" s="18"/>
    </row>
    <row r="28" spans="1:8" ht="15.75">
      <c r="A28" s="117" t="s">
        <v>29</v>
      </c>
      <c r="B28" s="13"/>
      <c r="C28" s="14"/>
      <c r="D28" s="15"/>
      <c r="E28" s="124">
        <v>57287</v>
      </c>
      <c r="F28" s="16">
        <v>57287</v>
      </c>
      <c r="G28" s="17">
        <f>F28/E28</f>
        <v>1</v>
      </c>
      <c r="H28" s="18"/>
    </row>
    <row r="29" spans="1:8" ht="15.75">
      <c r="A29" s="117" t="s">
        <v>128</v>
      </c>
      <c r="B29" s="13"/>
      <c r="C29" s="14"/>
      <c r="D29" s="15">
        <v>1</v>
      </c>
      <c r="E29" s="124">
        <v>152912</v>
      </c>
      <c r="F29" s="16">
        <v>39947.5</v>
      </c>
      <c r="G29" s="17">
        <f>F29/E29</f>
        <v>0.26124502982107356</v>
      </c>
      <c r="H29" s="18"/>
    </row>
    <row r="30" spans="1:8" ht="15.75">
      <c r="A30" s="117" t="s">
        <v>89</v>
      </c>
      <c r="B30" s="13"/>
      <c r="C30" s="14"/>
      <c r="D30" s="15">
        <v>3</v>
      </c>
      <c r="E30" s="124">
        <v>322363</v>
      </c>
      <c r="F30" s="16">
        <v>90321</v>
      </c>
      <c r="G30" s="17">
        <f>F30/E30</f>
        <v>0.2801841402394195</v>
      </c>
      <c r="H30" s="18"/>
    </row>
    <row r="31" spans="1:8" ht="15.75">
      <c r="A31" s="117" t="s">
        <v>90</v>
      </c>
      <c r="B31" s="13"/>
      <c r="C31" s="14"/>
      <c r="D31" s="15">
        <v>1</v>
      </c>
      <c r="E31" s="124">
        <v>130971</v>
      </c>
      <c r="F31" s="16">
        <v>34959</v>
      </c>
      <c r="G31" s="17">
        <f>F31/E31</f>
        <v>0.26692168495315755</v>
      </c>
      <c r="H31" s="18"/>
    </row>
    <row r="32" spans="1:8" ht="15.75">
      <c r="A32" s="117" t="s">
        <v>68</v>
      </c>
      <c r="B32" s="13"/>
      <c r="C32" s="14"/>
      <c r="D32" s="15">
        <v>2</v>
      </c>
      <c r="E32" s="124">
        <v>185215</v>
      </c>
      <c r="F32" s="16">
        <v>71323</v>
      </c>
      <c r="G32" s="17">
        <f>F32/E32</f>
        <v>0.3850822017655158</v>
      </c>
      <c r="H32" s="18"/>
    </row>
    <row r="33" spans="1:8" ht="15.75">
      <c r="A33" s="117" t="s">
        <v>139</v>
      </c>
      <c r="B33" s="13"/>
      <c r="C33" s="14"/>
      <c r="D33" s="15"/>
      <c r="E33" s="124"/>
      <c r="F33" s="16"/>
      <c r="G33" s="17"/>
      <c r="H33" s="18"/>
    </row>
    <row r="34" spans="1:8" ht="15.75">
      <c r="A34" s="117" t="s">
        <v>91</v>
      </c>
      <c r="B34" s="13"/>
      <c r="C34" s="14"/>
      <c r="D34" s="15"/>
      <c r="E34" s="124"/>
      <c r="F34" s="16"/>
      <c r="G34" s="17"/>
      <c r="H34" s="18"/>
    </row>
    <row r="35" spans="1:8" ht="15">
      <c r="A35" s="20" t="s">
        <v>36</v>
      </c>
      <c r="B35" s="13"/>
      <c r="C35" s="14"/>
      <c r="D35" s="21"/>
      <c r="E35" s="124">
        <v>68545</v>
      </c>
      <c r="F35" s="16">
        <v>10265</v>
      </c>
      <c r="G35" s="23"/>
      <c r="H35" s="18"/>
    </row>
    <row r="36" spans="1:8" ht="15">
      <c r="A36" s="20" t="s">
        <v>57</v>
      </c>
      <c r="B36" s="13"/>
      <c r="C36" s="14"/>
      <c r="D36" s="21"/>
      <c r="E36" s="124"/>
      <c r="F36" s="16"/>
      <c r="G36" s="23"/>
      <c r="H36" s="18"/>
    </row>
    <row r="37" spans="1:8" ht="15">
      <c r="A37" s="20" t="s">
        <v>38</v>
      </c>
      <c r="B37" s="13"/>
      <c r="C37" s="14"/>
      <c r="D37" s="21"/>
      <c r="E37" s="124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39</v>
      </c>
      <c r="B39" s="28"/>
      <c r="C39" s="29"/>
      <c r="D39" s="30">
        <f>SUM(D9:D38)</f>
        <v>71</v>
      </c>
      <c r="E39" s="31">
        <f>SUM(E9:E38)</f>
        <v>9146060</v>
      </c>
      <c r="F39" s="31">
        <f>SUM(F9:F38)</f>
        <v>1987279.5</v>
      </c>
      <c r="G39" s="32">
        <f>F39/E39</f>
        <v>0.21728257850921598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>
      <c r="A44" s="45" t="s">
        <v>44</v>
      </c>
      <c r="B44" s="46"/>
      <c r="C44" s="14"/>
      <c r="D44" s="15">
        <v>245</v>
      </c>
      <c r="E44" s="16">
        <v>19556874.3</v>
      </c>
      <c r="F44" s="16">
        <v>959705.26</v>
      </c>
      <c r="G44" s="17">
        <f>1-(+F44/E44)</f>
        <v>0.9509274720858639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46</v>
      </c>
      <c r="B46" s="46"/>
      <c r="C46" s="14"/>
      <c r="D46" s="15">
        <v>481</v>
      </c>
      <c r="E46" s="16">
        <v>21761610.5</v>
      </c>
      <c r="F46" s="16">
        <v>1620112.97</v>
      </c>
      <c r="G46" s="17">
        <f aca="true" t="shared" si="1" ref="G46:G52">1-(+F46/E46)</f>
        <v>0.9255517890093659</v>
      </c>
      <c r="H46" s="18"/>
    </row>
    <row r="47" spans="1:8" ht="15.75">
      <c r="A47" s="45" t="s">
        <v>47</v>
      </c>
      <c r="B47" s="46"/>
      <c r="C47" s="14"/>
      <c r="D47" s="15">
        <v>28</v>
      </c>
      <c r="E47" s="16">
        <v>3224647.7</v>
      </c>
      <c r="F47" s="16">
        <v>209688.46</v>
      </c>
      <c r="G47" s="17">
        <f t="shared" si="1"/>
        <v>0.9349732189348933</v>
      </c>
      <c r="H47" s="18"/>
    </row>
    <row r="48" spans="1:8" ht="15.75">
      <c r="A48" s="45" t="s">
        <v>48</v>
      </c>
      <c r="B48" s="46"/>
      <c r="C48" s="14"/>
      <c r="D48" s="15">
        <v>123</v>
      </c>
      <c r="E48" s="16">
        <v>17718120</v>
      </c>
      <c r="F48" s="16">
        <v>1212858.52</v>
      </c>
      <c r="G48" s="17">
        <f t="shared" si="1"/>
        <v>0.9315469970854695</v>
      </c>
      <c r="H48" s="18"/>
    </row>
    <row r="49" spans="1:8" ht="15.75">
      <c r="A49" s="45" t="s">
        <v>49</v>
      </c>
      <c r="B49" s="46"/>
      <c r="C49" s="14"/>
      <c r="D49" s="15">
        <v>6</v>
      </c>
      <c r="E49" s="16">
        <v>606418</v>
      </c>
      <c r="F49" s="16">
        <v>54576</v>
      </c>
      <c r="G49" s="17">
        <f t="shared" si="1"/>
        <v>0.9100026714246608</v>
      </c>
      <c r="H49" s="18"/>
    </row>
    <row r="50" spans="1:8" ht="15.75">
      <c r="A50" s="45" t="s">
        <v>50</v>
      </c>
      <c r="B50" s="46"/>
      <c r="C50" s="14"/>
      <c r="D50" s="15">
        <v>21</v>
      </c>
      <c r="E50" s="16">
        <v>5803275</v>
      </c>
      <c r="F50" s="16">
        <v>271241</v>
      </c>
      <c r="G50" s="17">
        <f t="shared" si="1"/>
        <v>0.9532607019312371</v>
      </c>
      <c r="H50" s="18"/>
    </row>
    <row r="51" spans="1:8" ht="15.75">
      <c r="A51" s="45" t="s">
        <v>51</v>
      </c>
      <c r="B51" s="46"/>
      <c r="C51" s="14"/>
      <c r="D51" s="15">
        <v>3</v>
      </c>
      <c r="E51" s="16">
        <v>430990</v>
      </c>
      <c r="F51" s="16">
        <v>46740</v>
      </c>
      <c r="G51" s="17">
        <f t="shared" si="1"/>
        <v>0.8915520081672429</v>
      </c>
      <c r="H51" s="18"/>
    </row>
    <row r="52" spans="1:8" ht="15.75">
      <c r="A52" s="45" t="s">
        <v>52</v>
      </c>
      <c r="B52" s="46"/>
      <c r="C52" s="14"/>
      <c r="D52" s="15">
        <v>3</v>
      </c>
      <c r="E52" s="16">
        <v>822050</v>
      </c>
      <c r="F52" s="16">
        <v>-47750</v>
      </c>
      <c r="G52" s="17">
        <f t="shared" si="1"/>
        <v>1.0580864910893497</v>
      </c>
      <c r="H52" s="18"/>
    </row>
    <row r="53" spans="1:8" ht="15.75">
      <c r="A53" s="47" t="s">
        <v>79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80</v>
      </c>
      <c r="B54" s="48"/>
      <c r="C54" s="14"/>
      <c r="D54" s="15">
        <v>1660</v>
      </c>
      <c r="E54" s="16">
        <v>87279378.75</v>
      </c>
      <c r="F54" s="16">
        <v>9787976.41</v>
      </c>
      <c r="G54" s="17">
        <f>1-(+F54/E54)</f>
        <v>0.887854650775685</v>
      </c>
      <c r="H54" s="18"/>
    </row>
    <row r="55" spans="1:8" ht="15.75">
      <c r="A55" s="45" t="s">
        <v>81</v>
      </c>
      <c r="B55" s="48"/>
      <c r="C55" s="14"/>
      <c r="D55" s="15">
        <v>8</v>
      </c>
      <c r="E55" s="16">
        <v>1110497.94</v>
      </c>
      <c r="F55" s="16">
        <v>71795.52</v>
      </c>
      <c r="G55" s="17">
        <f>1-(+F55/E55)</f>
        <v>0.9353483537303995</v>
      </c>
      <c r="H55" s="18"/>
    </row>
    <row r="56" spans="1:8" ht="15">
      <c r="A56" s="20" t="s">
        <v>55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38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58</v>
      </c>
      <c r="B61" s="28"/>
      <c r="C61" s="29"/>
      <c r="D61" s="30">
        <f>SUM(D44:D57)</f>
        <v>2578</v>
      </c>
      <c r="E61" s="31">
        <f>SUM(E44:E60)</f>
        <v>158313862.19</v>
      </c>
      <c r="F61" s="31">
        <f>SUM(F44:F60)</f>
        <v>14186944.14</v>
      </c>
      <c r="G61" s="32">
        <f>1-(F61/E61)</f>
        <v>0.9103872273485845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59</v>
      </c>
      <c r="B63" s="56"/>
      <c r="C63" s="59"/>
      <c r="D63" s="75"/>
      <c r="E63" s="56"/>
      <c r="F63" s="57">
        <f>F61+F39</f>
        <v>16174223.64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60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62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63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93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5" t="s">
        <v>10</v>
      </c>
      <c r="B9" s="13"/>
      <c r="C9" s="14"/>
      <c r="D9" s="15">
        <v>1</v>
      </c>
      <c r="E9" s="16">
        <v>2772</v>
      </c>
      <c r="F9" s="16">
        <v>2003.5</v>
      </c>
      <c r="G9" s="17">
        <f>F9/E9</f>
        <v>0.7227633477633477</v>
      </c>
      <c r="H9" s="18"/>
    </row>
    <row r="10" spans="1:8" ht="15.75" customHeight="1">
      <c r="A10" s="115" t="s">
        <v>11</v>
      </c>
      <c r="B10" s="13"/>
      <c r="C10" s="14"/>
      <c r="D10" s="15">
        <v>2</v>
      </c>
      <c r="E10" s="16">
        <v>110945</v>
      </c>
      <c r="F10" s="16">
        <v>31504</v>
      </c>
      <c r="G10" s="17">
        <f>F10/E10</f>
        <v>0.2839605209788634</v>
      </c>
      <c r="H10" s="18"/>
    </row>
    <row r="11" spans="1:8" ht="15.75" customHeight="1">
      <c r="A11" s="115" t="s">
        <v>94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5" t="s">
        <v>13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5" t="s">
        <v>66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5" t="s">
        <v>145</v>
      </c>
      <c r="B14" s="13"/>
      <c r="C14" s="14"/>
      <c r="D14" s="15">
        <v>1</v>
      </c>
      <c r="E14" s="16">
        <v>47455</v>
      </c>
      <c r="F14" s="16">
        <v>2298.5</v>
      </c>
      <c r="G14" s="17">
        <f>F14/E14</f>
        <v>0.048435359814561166</v>
      </c>
      <c r="H14" s="18"/>
    </row>
    <row r="15" spans="1:8" ht="15.75" customHeight="1">
      <c r="A15" s="115" t="s">
        <v>16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5" t="s">
        <v>95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5" t="s">
        <v>18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5" t="s">
        <v>19</v>
      </c>
      <c r="B18" s="13"/>
      <c r="C18" s="14"/>
      <c r="D18" s="15">
        <v>2</v>
      </c>
      <c r="E18" s="16">
        <v>193416</v>
      </c>
      <c r="F18" s="16">
        <v>60716.5</v>
      </c>
      <c r="G18" s="17">
        <f>F18/E18</f>
        <v>0.31391663564544814</v>
      </c>
      <c r="H18" s="18"/>
    </row>
    <row r="19" spans="1:8" ht="15.75" customHeight="1">
      <c r="A19" s="115" t="s">
        <v>20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5" t="s">
        <v>21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5" t="s">
        <v>96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5" t="s">
        <v>23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5" t="s">
        <v>24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5" t="s">
        <v>25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6" t="s">
        <v>26</v>
      </c>
      <c r="B25" s="13"/>
      <c r="C25" s="14"/>
      <c r="D25" s="15">
        <v>1</v>
      </c>
      <c r="E25" s="16">
        <v>34994</v>
      </c>
      <c r="F25" s="16">
        <v>7537.5</v>
      </c>
      <c r="G25" s="17">
        <f>F25/E25</f>
        <v>0.2153940675544379</v>
      </c>
      <c r="H25" s="18"/>
    </row>
    <row r="26" spans="1:8" ht="15.75" customHeight="1">
      <c r="A26" s="116" t="s">
        <v>27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7" t="s">
        <v>28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7" t="s">
        <v>29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7" t="s">
        <v>30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7" t="s">
        <v>77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7" t="s">
        <v>35</v>
      </c>
      <c r="B31" s="13"/>
      <c r="C31" s="14"/>
      <c r="D31" s="15">
        <v>1</v>
      </c>
      <c r="E31" s="16">
        <v>99040</v>
      </c>
      <c r="F31" s="16">
        <v>30122</v>
      </c>
      <c r="G31" s="17">
        <f>F31/E31</f>
        <v>0.30413974151857837</v>
      </c>
      <c r="H31" s="18"/>
    </row>
    <row r="32" spans="1:8" ht="15.75" customHeight="1">
      <c r="A32" s="117" t="s">
        <v>68</v>
      </c>
      <c r="B32" s="13"/>
      <c r="C32" s="14"/>
      <c r="D32" s="15">
        <v>1</v>
      </c>
      <c r="E32" s="16">
        <v>27064</v>
      </c>
      <c r="F32" s="16">
        <v>5822.5</v>
      </c>
      <c r="G32" s="17">
        <f>F32/E32</f>
        <v>0.21513819095477388</v>
      </c>
      <c r="H32" s="18"/>
    </row>
    <row r="33" spans="1:8" ht="15.75" customHeight="1">
      <c r="A33" s="117" t="s">
        <v>86</v>
      </c>
      <c r="B33" s="13"/>
      <c r="C33" s="14"/>
      <c r="D33" s="15">
        <v>2</v>
      </c>
      <c r="E33" s="16">
        <v>212994</v>
      </c>
      <c r="F33" s="16">
        <v>51702.5</v>
      </c>
      <c r="G33" s="17">
        <f>F33/E33</f>
        <v>0.2427415795750115</v>
      </c>
      <c r="H33" s="18"/>
    </row>
    <row r="34" spans="1:8" ht="15.75" customHeight="1">
      <c r="A34" s="117" t="s">
        <v>74</v>
      </c>
      <c r="B34" s="13"/>
      <c r="C34" s="14"/>
      <c r="D34" s="15">
        <v>1</v>
      </c>
      <c r="E34" s="16">
        <v>116994</v>
      </c>
      <c r="F34" s="16">
        <v>17010.5</v>
      </c>
      <c r="G34" s="17">
        <f>F34/E34</f>
        <v>0.14539634511171512</v>
      </c>
      <c r="H34" s="18"/>
    </row>
    <row r="35" spans="1:8" ht="15.75" customHeight="1">
      <c r="A35" s="20" t="s">
        <v>36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57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38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39</v>
      </c>
      <c r="B39" s="28"/>
      <c r="C39" s="29"/>
      <c r="D39" s="30">
        <f>SUM(D9:D38)</f>
        <v>12</v>
      </c>
      <c r="E39" s="31">
        <f>SUM(E9:E38)</f>
        <v>845674</v>
      </c>
      <c r="F39" s="31">
        <f>SUM(F9:F38)</f>
        <v>208717.5</v>
      </c>
      <c r="G39" s="32">
        <f>F39/E39</f>
        <v>0.24680609785803986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40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41</v>
      </c>
      <c r="F42" s="39" t="s">
        <v>41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42</v>
      </c>
      <c r="F43" s="41" t="s">
        <v>8</v>
      </c>
      <c r="G43" s="41" t="s">
        <v>43</v>
      </c>
      <c r="H43" s="2"/>
    </row>
    <row r="44" spans="1:8" ht="15.75" customHeight="1">
      <c r="A44" s="45" t="s">
        <v>44</v>
      </c>
      <c r="B44" s="46"/>
      <c r="C44" s="14"/>
      <c r="D44" s="15">
        <v>28</v>
      </c>
      <c r="E44" s="16">
        <v>1733341.15</v>
      </c>
      <c r="F44" s="16">
        <v>63101.7</v>
      </c>
      <c r="G44" s="17">
        <f>1-(+F44/E44)</f>
        <v>0.9635953372479503</v>
      </c>
      <c r="H44" s="18"/>
    </row>
    <row r="45" spans="1:8" ht="15.75" customHeight="1">
      <c r="A45" s="45" t="s">
        <v>45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46</v>
      </c>
      <c r="B46" s="46"/>
      <c r="C46" s="14"/>
      <c r="D46" s="15">
        <v>81</v>
      </c>
      <c r="E46" s="16">
        <v>3306787.5</v>
      </c>
      <c r="F46" s="16">
        <v>270596.73</v>
      </c>
      <c r="G46" s="17">
        <f>1-(+F46/E46)</f>
        <v>0.9181693017770268</v>
      </c>
      <c r="H46" s="18"/>
    </row>
    <row r="47" spans="1:8" ht="15.75" customHeight="1">
      <c r="A47" s="45" t="s">
        <v>47</v>
      </c>
      <c r="B47" s="46"/>
      <c r="C47" s="14"/>
      <c r="D47" s="15">
        <v>12</v>
      </c>
      <c r="E47" s="16">
        <v>1677073</v>
      </c>
      <c r="F47" s="16">
        <v>133561</v>
      </c>
      <c r="G47" s="17">
        <f>1-(+F47/E47)</f>
        <v>0.9203606521600431</v>
      </c>
      <c r="H47" s="18"/>
    </row>
    <row r="48" spans="1:8" ht="15.75" customHeight="1">
      <c r="A48" s="45" t="s">
        <v>48</v>
      </c>
      <c r="B48" s="46"/>
      <c r="C48" s="14"/>
      <c r="D48" s="15">
        <v>22</v>
      </c>
      <c r="E48" s="16">
        <v>887978.01</v>
      </c>
      <c r="F48" s="16">
        <v>49134.97</v>
      </c>
      <c r="G48" s="17">
        <f>1-(+F48/E48)</f>
        <v>0.94466645632362</v>
      </c>
      <c r="H48" s="18"/>
    </row>
    <row r="49" spans="1:8" ht="15.75" customHeight="1">
      <c r="A49" s="45" t="s">
        <v>49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50</v>
      </c>
      <c r="B50" s="46"/>
      <c r="C50" s="14"/>
      <c r="D50" s="15">
        <v>6</v>
      </c>
      <c r="E50" s="16">
        <v>718050</v>
      </c>
      <c r="F50" s="16">
        <v>58010</v>
      </c>
      <c r="G50" s="17">
        <f>1-(+F50/E50)</f>
        <v>0.9192117540561242</v>
      </c>
      <c r="H50" s="18"/>
    </row>
    <row r="51" spans="1:8" ht="15.75" customHeight="1">
      <c r="A51" s="45" t="s">
        <v>51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52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80</v>
      </c>
      <c r="B53" s="48"/>
      <c r="C53" s="14"/>
      <c r="D53" s="15">
        <v>504</v>
      </c>
      <c r="E53" s="16">
        <v>20153020.64</v>
      </c>
      <c r="F53" s="16">
        <v>2117084.97</v>
      </c>
      <c r="G53" s="17">
        <f>1-(+F53/E53)</f>
        <v>0.8949494962656873</v>
      </c>
      <c r="H53" s="18"/>
    </row>
    <row r="54" spans="1:8" ht="15.75" customHeight="1">
      <c r="A54" s="45" t="s">
        <v>81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55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56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37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38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58</v>
      </c>
      <c r="B60" s="28"/>
      <c r="C60" s="29"/>
      <c r="D60" s="30">
        <f>SUM(D44:D56)</f>
        <v>653</v>
      </c>
      <c r="E60" s="31">
        <f>SUM(E44:E59)</f>
        <v>28476250.3</v>
      </c>
      <c r="F60" s="31">
        <f>SUM(F44:F59)</f>
        <v>2691489.37</v>
      </c>
      <c r="G60" s="32">
        <f>1-(F60/E60)</f>
        <v>0.9054830133305859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59</v>
      </c>
      <c r="B62" s="56"/>
      <c r="C62" s="56"/>
      <c r="D62" s="75"/>
      <c r="E62" s="56"/>
      <c r="F62" s="57">
        <f>F60+F39</f>
        <v>2900206.87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60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63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5</v>
      </c>
      <c r="E9" s="16">
        <v>24669</v>
      </c>
      <c r="F9" s="16">
        <v>-2215</v>
      </c>
      <c r="G9" s="122">
        <f>F9/E9</f>
        <v>-0.08978880376180631</v>
      </c>
      <c r="H9" s="18"/>
    </row>
    <row r="10" spans="1:8" ht="15.75">
      <c r="A10" s="115" t="s">
        <v>11</v>
      </c>
      <c r="B10" s="13"/>
      <c r="C10" s="14"/>
      <c r="D10" s="15">
        <v>5</v>
      </c>
      <c r="E10" s="16">
        <v>1252886</v>
      </c>
      <c r="F10" s="16">
        <v>148826.5</v>
      </c>
      <c r="G10" s="122">
        <f>F10/E10</f>
        <v>0.11878694470207185</v>
      </c>
      <c r="H10" s="18"/>
    </row>
    <row r="11" spans="1:8" ht="15.75">
      <c r="A11" s="115" t="s">
        <v>98</v>
      </c>
      <c r="B11" s="13"/>
      <c r="C11" s="14"/>
      <c r="D11" s="15">
        <v>2</v>
      </c>
      <c r="E11" s="16">
        <v>280938</v>
      </c>
      <c r="F11" s="16">
        <v>69984</v>
      </c>
      <c r="G11" s="122">
        <f>F11/E11</f>
        <v>0.24910834418982125</v>
      </c>
      <c r="H11" s="18"/>
    </row>
    <row r="12" spans="1:8" ht="15.75">
      <c r="A12" s="115" t="s">
        <v>31</v>
      </c>
      <c r="B12" s="13"/>
      <c r="C12" s="14"/>
      <c r="D12" s="15">
        <v>1</v>
      </c>
      <c r="E12" s="16">
        <v>234328</v>
      </c>
      <c r="F12" s="16">
        <v>52979</v>
      </c>
      <c r="G12" s="122">
        <f>F12/E12</f>
        <v>0.2260890717285173</v>
      </c>
      <c r="H12" s="18"/>
    </row>
    <row r="13" spans="1:8" ht="15.75">
      <c r="A13" s="115" t="s">
        <v>99</v>
      </c>
      <c r="B13" s="13"/>
      <c r="C13" s="14"/>
      <c r="D13" s="15">
        <v>21</v>
      </c>
      <c r="E13" s="16">
        <v>3073763</v>
      </c>
      <c r="F13" s="16">
        <v>432461</v>
      </c>
      <c r="G13" s="122">
        <f>F13/E13</f>
        <v>0.14069432158562648</v>
      </c>
      <c r="H13" s="18"/>
    </row>
    <row r="14" spans="1:8" ht="15.75">
      <c r="A14" s="115" t="s">
        <v>142</v>
      </c>
      <c r="B14" s="13"/>
      <c r="C14" s="14"/>
      <c r="D14" s="15"/>
      <c r="E14" s="16"/>
      <c r="F14" s="16"/>
      <c r="G14" s="122"/>
      <c r="H14" s="18"/>
    </row>
    <row r="15" spans="1:8" ht="15.75">
      <c r="A15" s="115" t="s">
        <v>85</v>
      </c>
      <c r="B15" s="13"/>
      <c r="C15" s="14"/>
      <c r="D15" s="15">
        <v>1</v>
      </c>
      <c r="E15" s="16">
        <v>164450</v>
      </c>
      <c r="F15" s="16">
        <v>19266.5</v>
      </c>
      <c r="G15" s="122">
        <f>F15/E15</f>
        <v>0.1171571906354515</v>
      </c>
      <c r="H15" s="18"/>
    </row>
    <row r="16" spans="1:8" ht="15.75">
      <c r="A16" s="115" t="s">
        <v>17</v>
      </c>
      <c r="B16" s="13"/>
      <c r="C16" s="14"/>
      <c r="D16" s="15"/>
      <c r="E16" s="16"/>
      <c r="F16" s="16"/>
      <c r="G16" s="122"/>
      <c r="H16" s="18"/>
    </row>
    <row r="17" spans="1:8" ht="15.75">
      <c r="A17" s="115" t="s">
        <v>24</v>
      </c>
      <c r="B17" s="13"/>
      <c r="C17" s="14"/>
      <c r="D17" s="15"/>
      <c r="E17" s="16"/>
      <c r="F17" s="16"/>
      <c r="G17" s="122"/>
      <c r="H17" s="18"/>
    </row>
    <row r="18" spans="1:8" ht="15.75">
      <c r="A18" s="115" t="s">
        <v>19</v>
      </c>
      <c r="B18" s="13"/>
      <c r="C18" s="14"/>
      <c r="D18" s="15">
        <v>3</v>
      </c>
      <c r="E18" s="16">
        <v>1318615</v>
      </c>
      <c r="F18" s="16">
        <v>210742</v>
      </c>
      <c r="G18" s="122">
        <f>F18/E18</f>
        <v>0.15982072098375946</v>
      </c>
      <c r="H18" s="18"/>
    </row>
    <row r="19" spans="1:8" ht="15.75">
      <c r="A19" s="115" t="s">
        <v>20</v>
      </c>
      <c r="B19" s="13"/>
      <c r="C19" s="14"/>
      <c r="D19" s="15">
        <v>1</v>
      </c>
      <c r="E19" s="16">
        <v>965727</v>
      </c>
      <c r="F19" s="16">
        <v>189568.5</v>
      </c>
      <c r="G19" s="122">
        <f>F19/E19</f>
        <v>0.19629615823105287</v>
      </c>
      <c r="H19" s="18"/>
    </row>
    <row r="20" spans="1:8" ht="15.75">
      <c r="A20" s="115" t="s">
        <v>77</v>
      </c>
      <c r="B20" s="13"/>
      <c r="C20" s="14"/>
      <c r="D20" s="15">
        <v>1</v>
      </c>
      <c r="E20" s="16">
        <v>165466</v>
      </c>
      <c r="F20" s="16">
        <v>67508.5</v>
      </c>
      <c r="G20" s="122">
        <f>F20/E20</f>
        <v>0.4079901611207136</v>
      </c>
      <c r="H20" s="18"/>
    </row>
    <row r="21" spans="1:8" ht="15.75">
      <c r="A21" s="115" t="s">
        <v>100</v>
      </c>
      <c r="B21" s="13"/>
      <c r="C21" s="14"/>
      <c r="D21" s="15"/>
      <c r="E21" s="16"/>
      <c r="F21" s="16"/>
      <c r="G21" s="122"/>
      <c r="H21" s="18"/>
    </row>
    <row r="22" spans="1:8" ht="15.75">
      <c r="A22" s="115" t="s">
        <v>23</v>
      </c>
      <c r="B22" s="13"/>
      <c r="C22" s="14"/>
      <c r="D22" s="15"/>
      <c r="E22" s="16"/>
      <c r="F22" s="16"/>
      <c r="G22" s="122"/>
      <c r="H22" s="18"/>
    </row>
    <row r="23" spans="1:8" ht="15.75">
      <c r="A23" s="115" t="s">
        <v>96</v>
      </c>
      <c r="B23" s="13"/>
      <c r="C23" s="14"/>
      <c r="D23" s="15">
        <v>1</v>
      </c>
      <c r="E23" s="16">
        <v>135250</v>
      </c>
      <c r="F23" s="16">
        <v>50784.5</v>
      </c>
      <c r="G23" s="122">
        <f>F23/E23</f>
        <v>0.3754861367837338</v>
      </c>
      <c r="H23" s="18"/>
    </row>
    <row r="24" spans="1:8" ht="15.75">
      <c r="A24" s="115" t="s">
        <v>101</v>
      </c>
      <c r="B24" s="13"/>
      <c r="C24" s="14"/>
      <c r="D24" s="15"/>
      <c r="E24" s="16"/>
      <c r="F24" s="16"/>
      <c r="G24" s="122"/>
      <c r="H24" s="18"/>
    </row>
    <row r="25" spans="1:8" ht="15.75">
      <c r="A25" s="116" t="s">
        <v>26</v>
      </c>
      <c r="B25" s="13"/>
      <c r="C25" s="14"/>
      <c r="D25" s="15">
        <v>6</v>
      </c>
      <c r="E25" s="16">
        <v>898010</v>
      </c>
      <c r="F25" s="16">
        <v>269461</v>
      </c>
      <c r="G25" s="122">
        <f>F25/E25</f>
        <v>0.3000645872540395</v>
      </c>
      <c r="H25" s="18"/>
    </row>
    <row r="26" spans="1:8" ht="15.75">
      <c r="A26" s="116" t="s">
        <v>27</v>
      </c>
      <c r="B26" s="13"/>
      <c r="C26" s="14"/>
      <c r="D26" s="15">
        <v>19</v>
      </c>
      <c r="E26" s="16">
        <v>117135</v>
      </c>
      <c r="F26" s="16">
        <v>117135</v>
      </c>
      <c r="G26" s="122">
        <f>F26/E26</f>
        <v>1</v>
      </c>
      <c r="H26" s="18"/>
    </row>
    <row r="27" spans="1:8" ht="15.75">
      <c r="A27" s="117" t="s">
        <v>28</v>
      </c>
      <c r="B27" s="13"/>
      <c r="C27" s="14"/>
      <c r="D27" s="15"/>
      <c r="E27" s="16"/>
      <c r="F27" s="16"/>
      <c r="G27" s="122"/>
      <c r="H27" s="18"/>
    </row>
    <row r="28" spans="1:8" ht="15.75">
      <c r="A28" s="117" t="s">
        <v>29</v>
      </c>
      <c r="B28" s="13"/>
      <c r="C28" s="14"/>
      <c r="D28" s="15"/>
      <c r="E28" s="16">
        <v>42827.5</v>
      </c>
      <c r="F28" s="16">
        <v>30052.5</v>
      </c>
      <c r="G28" s="122">
        <f>F28/E28</f>
        <v>0.7017103496585138</v>
      </c>
      <c r="H28" s="18"/>
    </row>
    <row r="29" spans="1:8" ht="15.75">
      <c r="A29" s="117" t="s">
        <v>30</v>
      </c>
      <c r="B29" s="13"/>
      <c r="C29" s="14"/>
      <c r="D29" s="15"/>
      <c r="E29" s="16"/>
      <c r="F29" s="16"/>
      <c r="G29" s="122"/>
      <c r="H29" s="18"/>
    </row>
    <row r="30" spans="1:8" ht="15.75">
      <c r="A30" s="117" t="s">
        <v>102</v>
      </c>
      <c r="B30" s="13"/>
      <c r="C30" s="14"/>
      <c r="D30" s="15">
        <v>1</v>
      </c>
      <c r="E30" s="16">
        <v>18059</v>
      </c>
      <c r="F30" s="16">
        <v>8148</v>
      </c>
      <c r="G30" s="122">
        <f>F30/E30</f>
        <v>0.4511877734093804</v>
      </c>
      <c r="H30" s="18"/>
    </row>
    <row r="31" spans="1:8" ht="15.75">
      <c r="A31" s="117" t="s">
        <v>103</v>
      </c>
      <c r="B31" s="13"/>
      <c r="C31" s="14"/>
      <c r="D31" s="15">
        <v>1</v>
      </c>
      <c r="E31" s="16">
        <v>250502</v>
      </c>
      <c r="F31" s="16">
        <v>77399</v>
      </c>
      <c r="G31" s="122">
        <f>F31/E31</f>
        <v>0.3089755770413011</v>
      </c>
      <c r="H31" s="18"/>
    </row>
    <row r="32" spans="1:8" ht="15.75">
      <c r="A32" s="117" t="s">
        <v>140</v>
      </c>
      <c r="B32" s="13"/>
      <c r="C32" s="14"/>
      <c r="D32" s="15">
        <v>6</v>
      </c>
      <c r="E32" s="16">
        <v>35409</v>
      </c>
      <c r="F32" s="16">
        <v>6611.5</v>
      </c>
      <c r="G32" s="122">
        <f>F32/E32</f>
        <v>0.18671806602841085</v>
      </c>
      <c r="H32" s="18"/>
    </row>
    <row r="33" spans="1:8" ht="15.75">
      <c r="A33" s="117" t="s">
        <v>35</v>
      </c>
      <c r="B33" s="13"/>
      <c r="C33" s="14"/>
      <c r="D33" s="15">
        <v>2</v>
      </c>
      <c r="E33" s="16">
        <v>488730</v>
      </c>
      <c r="F33" s="16">
        <v>138992.5</v>
      </c>
      <c r="G33" s="122">
        <f>F33/E33</f>
        <v>0.28439526937163667</v>
      </c>
      <c r="H33" s="18"/>
    </row>
    <row r="34" spans="1:8" ht="15.75">
      <c r="A34" s="117" t="s">
        <v>104</v>
      </c>
      <c r="B34" s="13"/>
      <c r="C34" s="14"/>
      <c r="D34" s="15">
        <v>1</v>
      </c>
      <c r="E34" s="16">
        <v>292532</v>
      </c>
      <c r="F34" s="16">
        <v>-8927</v>
      </c>
      <c r="G34" s="122">
        <f>F34/E34</f>
        <v>-0.030516319582131187</v>
      </c>
      <c r="H34" s="18"/>
    </row>
    <row r="35" spans="1:8" ht="15">
      <c r="A35" s="20" t="s">
        <v>36</v>
      </c>
      <c r="B35" s="13"/>
      <c r="C35" s="14"/>
      <c r="D35" s="21"/>
      <c r="E35" s="70">
        <v>68750</v>
      </c>
      <c r="F35" s="16">
        <v>13697</v>
      </c>
      <c r="G35" s="123"/>
      <c r="H35" s="18"/>
    </row>
    <row r="36" spans="1:8" ht="15">
      <c r="A36" s="20" t="s">
        <v>57</v>
      </c>
      <c r="B36" s="13"/>
      <c r="C36" s="14"/>
      <c r="D36" s="21"/>
      <c r="E36" s="70"/>
      <c r="F36" s="16"/>
      <c r="G36" s="123"/>
      <c r="H36" s="18"/>
    </row>
    <row r="37" spans="1:8" ht="15">
      <c r="A37" s="20" t="s">
        <v>38</v>
      </c>
      <c r="B37" s="13"/>
      <c r="C37" s="14"/>
      <c r="D37" s="21"/>
      <c r="E37" s="70"/>
      <c r="F37" s="16"/>
      <c r="G37" s="123"/>
      <c r="H37" s="18"/>
    </row>
    <row r="38" spans="1:8" ht="15">
      <c r="A38" s="24"/>
      <c r="B38" s="25"/>
      <c r="C38" s="14"/>
      <c r="D38" s="21"/>
      <c r="E38" s="71"/>
      <c r="F38" s="71"/>
      <c r="G38" s="123"/>
      <c r="H38" s="18"/>
    </row>
    <row r="39" spans="1:8" ht="15.75">
      <c r="A39" s="27" t="s">
        <v>39</v>
      </c>
      <c r="B39" s="28"/>
      <c r="C39" s="29"/>
      <c r="D39" s="30">
        <f>SUM(D9:D38)</f>
        <v>77</v>
      </c>
      <c r="E39" s="31">
        <f>SUM(E9:E38)</f>
        <v>9828046.5</v>
      </c>
      <c r="F39" s="31">
        <f>SUM(F9:F38)</f>
        <v>1892475</v>
      </c>
      <c r="G39" s="110">
        <f>F39/E39</f>
        <v>0.19255861274160638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15">
        <v>171</v>
      </c>
      <c r="E44" s="16">
        <v>19596650.8</v>
      </c>
      <c r="F44" s="16">
        <v>1075995.8</v>
      </c>
      <c r="G44" s="122">
        <f>1-(+F44/E44)</f>
        <v>0.9450928727065954</v>
      </c>
      <c r="H44" s="18"/>
    </row>
    <row r="45" spans="1:8" ht="15.75">
      <c r="A45" s="45" t="s">
        <v>45</v>
      </c>
      <c r="B45" s="46"/>
      <c r="C45" s="14"/>
      <c r="D45" s="15"/>
      <c r="E45" s="16"/>
      <c r="F45" s="16"/>
      <c r="G45" s="122"/>
      <c r="H45" s="18"/>
    </row>
    <row r="46" spans="1:8" ht="15.75">
      <c r="A46" s="45" t="s">
        <v>46</v>
      </c>
      <c r="B46" s="46"/>
      <c r="C46" s="14"/>
      <c r="D46" s="15">
        <v>413</v>
      </c>
      <c r="E46" s="16">
        <v>37936297</v>
      </c>
      <c r="F46" s="16">
        <v>2090451.64</v>
      </c>
      <c r="G46" s="122">
        <f>1-(+F46/E46)</f>
        <v>0.9448957382424542</v>
      </c>
      <c r="H46" s="18"/>
    </row>
    <row r="47" spans="1:8" ht="15.75">
      <c r="A47" s="45" t="s">
        <v>47</v>
      </c>
      <c r="B47" s="46"/>
      <c r="C47" s="14"/>
      <c r="D47" s="15">
        <v>59</v>
      </c>
      <c r="E47" s="16">
        <v>7091624</v>
      </c>
      <c r="F47" s="16">
        <v>553978.58</v>
      </c>
      <c r="G47" s="122">
        <f>1-(+F47/E47)</f>
        <v>0.921882691468132</v>
      </c>
      <c r="H47" s="18"/>
    </row>
    <row r="48" spans="1:8" ht="15.75">
      <c r="A48" s="45" t="s">
        <v>48</v>
      </c>
      <c r="B48" s="46"/>
      <c r="C48" s="14"/>
      <c r="D48" s="15">
        <v>104</v>
      </c>
      <c r="E48" s="16">
        <v>22854505</v>
      </c>
      <c r="F48" s="16">
        <v>1510687.26</v>
      </c>
      <c r="G48" s="122">
        <f>1-(+F48/E48)</f>
        <v>0.9338998039992553</v>
      </c>
      <c r="H48" s="18"/>
    </row>
    <row r="49" spans="1:8" ht="15.75">
      <c r="A49" s="45" t="s">
        <v>49</v>
      </c>
      <c r="B49" s="46"/>
      <c r="C49" s="14"/>
      <c r="D49" s="15"/>
      <c r="E49" s="16"/>
      <c r="F49" s="16"/>
      <c r="G49" s="122"/>
      <c r="H49" s="18"/>
    </row>
    <row r="50" spans="1:8" ht="15.75">
      <c r="A50" s="45" t="s">
        <v>50</v>
      </c>
      <c r="B50" s="46"/>
      <c r="C50" s="14"/>
      <c r="D50" s="15">
        <v>20</v>
      </c>
      <c r="E50" s="16">
        <v>5848225</v>
      </c>
      <c r="F50" s="16">
        <v>419696.06</v>
      </c>
      <c r="G50" s="122">
        <f>1-(+F50/E50)</f>
        <v>0.9282353090040141</v>
      </c>
      <c r="H50" s="18"/>
    </row>
    <row r="51" spans="1:8" ht="15.75">
      <c r="A51" s="45" t="s">
        <v>51</v>
      </c>
      <c r="B51" s="46"/>
      <c r="C51" s="14"/>
      <c r="D51" s="15">
        <v>4</v>
      </c>
      <c r="E51" s="16">
        <v>994080</v>
      </c>
      <c r="F51" s="16">
        <v>83840</v>
      </c>
      <c r="G51" s="122">
        <f>1-(+F51/E51)</f>
        <v>0.9156607114115565</v>
      </c>
      <c r="H51" s="18"/>
    </row>
    <row r="52" spans="1:8" ht="15.75">
      <c r="A52" s="78" t="s">
        <v>52</v>
      </c>
      <c r="B52" s="46"/>
      <c r="C52" s="14"/>
      <c r="D52" s="15">
        <v>4</v>
      </c>
      <c r="E52" s="16">
        <v>919625</v>
      </c>
      <c r="F52" s="16">
        <v>86750</v>
      </c>
      <c r="G52" s="122">
        <f>1-(+F52/E52)</f>
        <v>0.905668071224684</v>
      </c>
      <c r="H52" s="18"/>
    </row>
    <row r="53" spans="1:8" ht="15.75">
      <c r="A53" s="79" t="s">
        <v>79</v>
      </c>
      <c r="B53" s="46"/>
      <c r="C53" s="14"/>
      <c r="D53" s="15">
        <v>2</v>
      </c>
      <c r="E53" s="16">
        <v>742800</v>
      </c>
      <c r="F53" s="16">
        <v>79300</v>
      </c>
      <c r="G53" s="122">
        <f>1-(+F53/E53)</f>
        <v>0.8932417878298331</v>
      </c>
      <c r="H53" s="18"/>
    </row>
    <row r="54" spans="1:8" ht="15.75">
      <c r="A54" s="45" t="s">
        <v>105</v>
      </c>
      <c r="B54" s="46"/>
      <c r="C54" s="14"/>
      <c r="D54" s="15">
        <v>1786</v>
      </c>
      <c r="E54" s="16">
        <v>100718059.31</v>
      </c>
      <c r="F54" s="16">
        <v>12419932.09</v>
      </c>
      <c r="G54" s="122">
        <f>1-(+F54/E54)</f>
        <v>0.8766861457112403</v>
      </c>
      <c r="H54" s="18"/>
    </row>
    <row r="55" spans="1:8" ht="15.75">
      <c r="A55" s="80" t="s">
        <v>106</v>
      </c>
      <c r="B55" s="48"/>
      <c r="C55" s="14"/>
      <c r="D55" s="15"/>
      <c r="E55" s="16"/>
      <c r="F55" s="16"/>
      <c r="G55" s="122"/>
      <c r="H55" s="18"/>
    </row>
    <row r="56" spans="1:8" ht="15">
      <c r="A56" s="49" t="s">
        <v>55</v>
      </c>
      <c r="B56" s="48"/>
      <c r="C56" s="14"/>
      <c r="D56" s="21"/>
      <c r="E56" s="71"/>
      <c r="F56" s="16"/>
      <c r="G56" s="123"/>
      <c r="H56" s="18"/>
    </row>
    <row r="57" spans="1:8" ht="15">
      <c r="A57" s="20" t="s">
        <v>56</v>
      </c>
      <c r="B57" s="46"/>
      <c r="C57" s="14"/>
      <c r="D57" s="21"/>
      <c r="E57" s="71"/>
      <c r="F57" s="16"/>
      <c r="G57" s="123"/>
      <c r="H57" s="18"/>
    </row>
    <row r="58" spans="1:8" ht="15">
      <c r="A58" s="20" t="s">
        <v>37</v>
      </c>
      <c r="B58" s="46"/>
      <c r="C58" s="14"/>
      <c r="D58" s="21"/>
      <c r="E58" s="70"/>
      <c r="F58" s="16"/>
      <c r="G58" s="123"/>
      <c r="H58" s="18"/>
    </row>
    <row r="59" spans="1:8" ht="15">
      <c r="A59" s="20" t="s">
        <v>38</v>
      </c>
      <c r="B59" s="46"/>
      <c r="C59" s="14"/>
      <c r="D59" s="21"/>
      <c r="E59" s="70"/>
      <c r="F59" s="16"/>
      <c r="G59" s="123"/>
      <c r="H59" s="18"/>
    </row>
    <row r="60" spans="1:8" ht="15.75">
      <c r="A60" s="50"/>
      <c r="B60" s="25"/>
      <c r="C60" s="14"/>
      <c r="D60" s="21"/>
      <c r="E60" s="26"/>
      <c r="F60" s="26"/>
      <c r="G60" s="123"/>
      <c r="H60" s="2"/>
    </row>
    <row r="61" spans="1:8" ht="15.75">
      <c r="A61" s="28" t="s">
        <v>58</v>
      </c>
      <c r="B61" s="28"/>
      <c r="C61" s="29"/>
      <c r="D61" s="30">
        <f>SUM(D44:D57)</f>
        <v>2563</v>
      </c>
      <c r="E61" s="31">
        <f>SUM(E44:E60)</f>
        <v>196701866.11</v>
      </c>
      <c r="F61" s="31">
        <f>SUM(F44:F60)</f>
        <v>18320631.43</v>
      </c>
      <c r="G61" s="114">
        <f>1-(+F61/E61)</f>
        <v>0.9068609170196957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59</v>
      </c>
      <c r="B63" s="56"/>
      <c r="C63" s="56"/>
      <c r="D63" s="56"/>
      <c r="E63" s="56"/>
      <c r="F63" s="57">
        <f>F61+F39</f>
        <v>20213106.43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61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62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63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OCTOBER 2013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5" t="s">
        <v>10</v>
      </c>
      <c r="B9" s="13"/>
      <c r="C9" s="14"/>
      <c r="D9" s="15">
        <v>2</v>
      </c>
      <c r="E9" s="124">
        <v>110100</v>
      </c>
      <c r="F9" s="125">
        <v>156984</v>
      </c>
      <c r="G9" s="122">
        <f>F9/E9</f>
        <v>1.4258310626702997</v>
      </c>
      <c r="H9" s="18"/>
    </row>
    <row r="10" spans="1:8" ht="15.75">
      <c r="A10" s="115" t="s">
        <v>11</v>
      </c>
      <c r="B10" s="13"/>
      <c r="C10" s="14"/>
      <c r="D10" s="15">
        <v>3</v>
      </c>
      <c r="E10" s="124">
        <v>633216</v>
      </c>
      <c r="F10" s="125">
        <v>52969</v>
      </c>
      <c r="G10" s="122">
        <f>F10/E10</f>
        <v>0.08365076056195674</v>
      </c>
      <c r="H10" s="18"/>
    </row>
    <row r="11" spans="1:8" ht="15.75">
      <c r="A11" s="115" t="s">
        <v>130</v>
      </c>
      <c r="B11" s="13"/>
      <c r="C11" s="14"/>
      <c r="D11" s="15">
        <v>1</v>
      </c>
      <c r="E11" s="124">
        <v>7709</v>
      </c>
      <c r="F11" s="125">
        <v>3416</v>
      </c>
      <c r="G11" s="122">
        <f>F11/E11</f>
        <v>0.44311843300038917</v>
      </c>
      <c r="H11" s="18"/>
    </row>
    <row r="12" spans="1:8" ht="15.75">
      <c r="A12" s="115" t="s">
        <v>31</v>
      </c>
      <c r="B12" s="13"/>
      <c r="C12" s="14"/>
      <c r="D12" s="15">
        <v>1</v>
      </c>
      <c r="E12" s="124">
        <v>294088</v>
      </c>
      <c r="F12" s="125">
        <v>75480</v>
      </c>
      <c r="G12" s="122">
        <f>F12/E12</f>
        <v>0.2566578711134082</v>
      </c>
      <c r="H12" s="18"/>
    </row>
    <row r="13" spans="1:8" ht="15.75">
      <c r="A13" s="115" t="s">
        <v>99</v>
      </c>
      <c r="B13" s="13"/>
      <c r="C13" s="14"/>
      <c r="D13" s="15">
        <v>8</v>
      </c>
      <c r="E13" s="124">
        <v>2794083</v>
      </c>
      <c r="F13" s="125">
        <v>409858</v>
      </c>
      <c r="G13" s="122">
        <f>F13/E13</f>
        <v>0.14668783998184737</v>
      </c>
      <c r="H13" s="18"/>
    </row>
    <row r="14" spans="1:8" ht="15.75">
      <c r="A14" s="115" t="s">
        <v>108</v>
      </c>
      <c r="B14" s="13"/>
      <c r="C14" s="14"/>
      <c r="D14" s="15"/>
      <c r="E14" s="124"/>
      <c r="F14" s="125"/>
      <c r="G14" s="122"/>
      <c r="H14" s="18"/>
    </row>
    <row r="15" spans="1:8" ht="15.75">
      <c r="A15" s="115" t="s">
        <v>109</v>
      </c>
      <c r="B15" s="13"/>
      <c r="C15" s="14"/>
      <c r="D15" s="15"/>
      <c r="E15" s="124"/>
      <c r="F15" s="125"/>
      <c r="G15" s="122"/>
      <c r="H15" s="18"/>
    </row>
    <row r="16" spans="1:8" ht="15.75">
      <c r="A16" s="115" t="s">
        <v>129</v>
      </c>
      <c r="B16" s="13"/>
      <c r="C16" s="14"/>
      <c r="D16" s="15"/>
      <c r="E16" s="124"/>
      <c r="F16" s="125"/>
      <c r="G16" s="122"/>
      <c r="H16" s="18"/>
    </row>
    <row r="17" spans="1:8" ht="15.75">
      <c r="A17" s="115" t="s">
        <v>110</v>
      </c>
      <c r="B17" s="13"/>
      <c r="C17" s="14"/>
      <c r="D17" s="15">
        <v>3</v>
      </c>
      <c r="E17" s="124">
        <v>1004345</v>
      </c>
      <c r="F17" s="125">
        <v>155676</v>
      </c>
      <c r="G17" s="122">
        <f aca="true" t="shared" si="0" ref="G17:G22">F17/E17</f>
        <v>0.1550025140763383</v>
      </c>
      <c r="H17" s="18"/>
    </row>
    <row r="18" spans="1:8" ht="15.75">
      <c r="A18" s="115" t="s">
        <v>19</v>
      </c>
      <c r="B18" s="13"/>
      <c r="C18" s="14"/>
      <c r="D18" s="15"/>
      <c r="E18" s="124"/>
      <c r="F18" s="125"/>
      <c r="G18" s="122"/>
      <c r="H18" s="18"/>
    </row>
    <row r="19" spans="1:8" ht="15.75">
      <c r="A19" s="115" t="s">
        <v>20</v>
      </c>
      <c r="B19" s="13"/>
      <c r="C19" s="14"/>
      <c r="D19" s="15">
        <v>1</v>
      </c>
      <c r="E19" s="124">
        <v>477580</v>
      </c>
      <c r="F19" s="125">
        <v>119017</v>
      </c>
      <c r="G19" s="122">
        <f t="shared" si="0"/>
        <v>0.24920850956907742</v>
      </c>
      <c r="H19" s="18"/>
    </row>
    <row r="20" spans="1:8" ht="15.75">
      <c r="A20" s="115" t="s">
        <v>77</v>
      </c>
      <c r="B20" s="13"/>
      <c r="C20" s="14"/>
      <c r="D20" s="15">
        <v>1</v>
      </c>
      <c r="E20" s="124">
        <v>140481</v>
      </c>
      <c r="F20" s="125">
        <v>30215.5</v>
      </c>
      <c r="G20" s="122">
        <f t="shared" si="0"/>
        <v>0.2150860258682669</v>
      </c>
      <c r="H20" s="18"/>
    </row>
    <row r="21" spans="1:8" ht="15.75">
      <c r="A21" s="115" t="s">
        <v>24</v>
      </c>
      <c r="B21" s="13"/>
      <c r="C21" s="14"/>
      <c r="D21" s="15"/>
      <c r="E21" s="124"/>
      <c r="F21" s="125"/>
      <c r="G21" s="122"/>
      <c r="H21" s="18"/>
    </row>
    <row r="22" spans="1:8" ht="15.75">
      <c r="A22" s="115" t="s">
        <v>23</v>
      </c>
      <c r="B22" s="13"/>
      <c r="C22" s="14"/>
      <c r="D22" s="15">
        <v>1</v>
      </c>
      <c r="E22" s="124">
        <v>123860</v>
      </c>
      <c r="F22" s="125">
        <v>27952</v>
      </c>
      <c r="G22" s="122">
        <f t="shared" si="0"/>
        <v>0.2256741482318747</v>
      </c>
      <c r="H22" s="18"/>
    </row>
    <row r="23" spans="1:8" ht="15.75">
      <c r="A23" s="115" t="s">
        <v>111</v>
      </c>
      <c r="B23" s="13"/>
      <c r="C23" s="14"/>
      <c r="D23" s="15"/>
      <c r="E23" s="124"/>
      <c r="F23" s="125"/>
      <c r="G23" s="122"/>
      <c r="H23" s="18"/>
    </row>
    <row r="24" spans="1:8" ht="15.75">
      <c r="A24" s="115" t="s">
        <v>112</v>
      </c>
      <c r="B24" s="13"/>
      <c r="C24" s="14"/>
      <c r="D24" s="15">
        <v>14</v>
      </c>
      <c r="E24" s="124">
        <v>332028</v>
      </c>
      <c r="F24" s="125">
        <v>60980</v>
      </c>
      <c r="G24" s="122">
        <f>F24/E24</f>
        <v>0.18365920946426206</v>
      </c>
      <c r="H24" s="18"/>
    </row>
    <row r="25" spans="1:8" ht="15.75">
      <c r="A25" s="116" t="s">
        <v>26</v>
      </c>
      <c r="B25" s="13"/>
      <c r="C25" s="14"/>
      <c r="D25" s="15">
        <v>4</v>
      </c>
      <c r="E25" s="124">
        <v>544198</v>
      </c>
      <c r="F25" s="125">
        <v>158612</v>
      </c>
      <c r="G25" s="122">
        <f>F25/E25</f>
        <v>0.29146009356888486</v>
      </c>
      <c r="H25" s="18"/>
    </row>
    <row r="26" spans="1:8" ht="15.75">
      <c r="A26" s="116" t="s">
        <v>27</v>
      </c>
      <c r="B26" s="13"/>
      <c r="C26" s="14"/>
      <c r="D26" s="15">
        <v>14</v>
      </c>
      <c r="E26" s="124">
        <v>96618</v>
      </c>
      <c r="F26" s="125">
        <v>96618</v>
      </c>
      <c r="G26" s="122">
        <f>F26/E26</f>
        <v>1</v>
      </c>
      <c r="H26" s="18"/>
    </row>
    <row r="27" spans="1:8" ht="15.75">
      <c r="A27" s="117" t="s">
        <v>28</v>
      </c>
      <c r="B27" s="13"/>
      <c r="C27" s="14"/>
      <c r="D27" s="15"/>
      <c r="E27" s="124"/>
      <c r="F27" s="125"/>
      <c r="G27" s="122"/>
      <c r="H27" s="18"/>
    </row>
    <row r="28" spans="1:8" ht="15.75">
      <c r="A28" s="117" t="s">
        <v>29</v>
      </c>
      <c r="B28" s="13"/>
      <c r="C28" s="14"/>
      <c r="D28" s="15"/>
      <c r="E28" s="124">
        <v>26272</v>
      </c>
      <c r="F28" s="125">
        <v>7422</v>
      </c>
      <c r="G28" s="122">
        <f>F28/E28</f>
        <v>0.2825060901339829</v>
      </c>
      <c r="H28" s="18"/>
    </row>
    <row r="29" spans="1:8" ht="15.75">
      <c r="A29" s="117" t="s">
        <v>30</v>
      </c>
      <c r="B29" s="13"/>
      <c r="C29" s="14"/>
      <c r="D29" s="15">
        <v>1</v>
      </c>
      <c r="E29" s="124">
        <v>254138</v>
      </c>
      <c r="F29" s="125">
        <v>132553.5</v>
      </c>
      <c r="G29" s="122">
        <f>F29/E29</f>
        <v>0.5215807946863515</v>
      </c>
      <c r="H29" s="18"/>
    </row>
    <row r="30" spans="1:8" ht="15.75">
      <c r="A30" s="117" t="s">
        <v>89</v>
      </c>
      <c r="B30" s="13"/>
      <c r="C30" s="14"/>
      <c r="D30" s="15">
        <v>2</v>
      </c>
      <c r="E30" s="124">
        <v>235921</v>
      </c>
      <c r="F30" s="125">
        <v>82133.5</v>
      </c>
      <c r="G30" s="122">
        <f>F30/E30</f>
        <v>0.3481398434221625</v>
      </c>
      <c r="H30" s="18"/>
    </row>
    <row r="31" spans="1:8" ht="15.75">
      <c r="A31" s="117" t="s">
        <v>113</v>
      </c>
      <c r="B31" s="13"/>
      <c r="C31" s="14"/>
      <c r="D31" s="15"/>
      <c r="E31" s="124"/>
      <c r="F31" s="125"/>
      <c r="G31" s="122"/>
      <c r="H31" s="18"/>
    </row>
    <row r="32" spans="1:8" ht="15.75">
      <c r="A32" s="117" t="s">
        <v>67</v>
      </c>
      <c r="B32" s="13"/>
      <c r="C32" s="14"/>
      <c r="D32" s="15"/>
      <c r="E32" s="124"/>
      <c r="F32" s="125"/>
      <c r="G32" s="122"/>
      <c r="H32" s="18"/>
    </row>
    <row r="33" spans="1:8" ht="15.75">
      <c r="A33" s="117" t="s">
        <v>35</v>
      </c>
      <c r="B33" s="13"/>
      <c r="C33" s="14"/>
      <c r="D33" s="15">
        <v>2</v>
      </c>
      <c r="E33" s="124">
        <v>376781</v>
      </c>
      <c r="F33" s="125">
        <v>96033</v>
      </c>
      <c r="G33" s="122">
        <f>F33/E33</f>
        <v>0.25487750178485646</v>
      </c>
      <c r="H33" s="18"/>
    </row>
    <row r="34" spans="1:8" ht="15.75">
      <c r="A34" s="117" t="s">
        <v>104</v>
      </c>
      <c r="B34" s="13"/>
      <c r="C34" s="14"/>
      <c r="D34" s="15">
        <v>4</v>
      </c>
      <c r="E34" s="124">
        <v>1353260</v>
      </c>
      <c r="F34" s="125">
        <v>95348.5</v>
      </c>
      <c r="G34" s="122">
        <f>F34/E34</f>
        <v>0.07045837459172664</v>
      </c>
      <c r="H34" s="18"/>
    </row>
    <row r="35" spans="1:8" ht="15">
      <c r="A35" s="20" t="s">
        <v>36</v>
      </c>
      <c r="B35" s="13"/>
      <c r="C35" s="14"/>
      <c r="D35" s="21"/>
      <c r="E35" s="124">
        <v>33955</v>
      </c>
      <c r="F35" s="125">
        <v>6341</v>
      </c>
      <c r="G35" s="123"/>
      <c r="H35" s="18"/>
    </row>
    <row r="36" spans="1:8" ht="15">
      <c r="A36" s="20" t="s">
        <v>57</v>
      </c>
      <c r="B36" s="13"/>
      <c r="C36" s="14"/>
      <c r="D36" s="21"/>
      <c r="E36" s="124"/>
      <c r="F36" s="125">
        <v>6630</v>
      </c>
      <c r="G36" s="123"/>
      <c r="H36" s="18"/>
    </row>
    <row r="37" spans="1:8" ht="15">
      <c r="A37" s="20" t="s">
        <v>38</v>
      </c>
      <c r="B37" s="13"/>
      <c r="C37" s="14"/>
      <c r="D37" s="21"/>
      <c r="E37" s="70"/>
      <c r="F37" s="16"/>
      <c r="G37" s="123"/>
      <c r="H37" s="18"/>
    </row>
    <row r="38" spans="1:8" ht="15">
      <c r="A38" s="24"/>
      <c r="B38" s="25"/>
      <c r="C38" s="14"/>
      <c r="D38" s="21"/>
      <c r="E38" s="71"/>
      <c r="F38" s="71"/>
      <c r="G38" s="123"/>
      <c r="H38" s="18"/>
    </row>
    <row r="39" spans="1:8" ht="15.75">
      <c r="A39" s="27" t="s">
        <v>39</v>
      </c>
      <c r="B39" s="28"/>
      <c r="C39" s="29"/>
      <c r="D39" s="30">
        <f>SUM(D9:D38)</f>
        <v>62</v>
      </c>
      <c r="E39" s="31">
        <f>SUM(E9:E38)</f>
        <v>8838633</v>
      </c>
      <c r="F39" s="31">
        <f>SUM(F9:F38)</f>
        <v>1774239</v>
      </c>
      <c r="G39" s="110">
        <f>F39/E39</f>
        <v>0.20073681077152994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40</v>
      </c>
      <c r="B41" s="38"/>
      <c r="C41" s="38"/>
      <c r="D41" s="39"/>
      <c r="E41" s="40"/>
      <c r="F41" s="41"/>
      <c r="G41" s="111"/>
      <c r="H41" s="2"/>
    </row>
    <row r="42" spans="1:8" ht="15.75">
      <c r="A42" s="42"/>
      <c r="B42" s="42"/>
      <c r="C42" s="42"/>
      <c r="D42" s="43"/>
      <c r="E42" s="39" t="s">
        <v>41</v>
      </c>
      <c r="F42" s="39" t="s">
        <v>41</v>
      </c>
      <c r="G42" s="112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42</v>
      </c>
      <c r="F43" s="41" t="s">
        <v>8</v>
      </c>
      <c r="G43" s="113" t="s">
        <v>43</v>
      </c>
      <c r="H43" s="2"/>
    </row>
    <row r="44" spans="1:8" ht="15.75">
      <c r="A44" s="45" t="s">
        <v>44</v>
      </c>
      <c r="B44" s="46"/>
      <c r="C44" s="14"/>
      <c r="D44" s="15">
        <v>128</v>
      </c>
      <c r="E44" s="16">
        <v>20197525.6</v>
      </c>
      <c r="F44" s="16">
        <v>1004959.4</v>
      </c>
      <c r="G44" s="122">
        <f>1-(+F44/E44)</f>
        <v>0.9502434397211508</v>
      </c>
      <c r="H44" s="18"/>
    </row>
    <row r="45" spans="1:8" ht="15.75">
      <c r="A45" s="45" t="s">
        <v>45</v>
      </c>
      <c r="B45" s="46"/>
      <c r="C45" s="14"/>
      <c r="D45" s="15">
        <v>1</v>
      </c>
      <c r="E45" s="16">
        <v>302608.8</v>
      </c>
      <c r="F45" s="16">
        <v>32014.8</v>
      </c>
      <c r="G45" s="122">
        <f aca="true" t="shared" si="1" ref="G45:G54">1-(+F45/E45)</f>
        <v>0.89420400199862</v>
      </c>
      <c r="H45" s="18"/>
    </row>
    <row r="46" spans="1:8" ht="15.75">
      <c r="A46" s="45" t="s">
        <v>46</v>
      </c>
      <c r="B46" s="46"/>
      <c r="C46" s="14"/>
      <c r="D46" s="15">
        <v>210</v>
      </c>
      <c r="E46" s="16">
        <v>26218888.35</v>
      </c>
      <c r="F46" s="16">
        <v>1479997.21</v>
      </c>
      <c r="G46" s="122">
        <f t="shared" si="1"/>
        <v>0.9435522517109312</v>
      </c>
      <c r="H46" s="18"/>
    </row>
    <row r="47" spans="1:8" ht="15.75">
      <c r="A47" s="45" t="s">
        <v>47</v>
      </c>
      <c r="B47" s="46"/>
      <c r="C47" s="14"/>
      <c r="D47" s="15">
        <v>2</v>
      </c>
      <c r="E47" s="16">
        <v>1241943</v>
      </c>
      <c r="F47" s="16">
        <v>28472</v>
      </c>
      <c r="G47" s="122">
        <f t="shared" si="1"/>
        <v>0.9770746322496282</v>
      </c>
      <c r="H47" s="18"/>
    </row>
    <row r="48" spans="1:8" ht="15.75">
      <c r="A48" s="45" t="s">
        <v>48</v>
      </c>
      <c r="B48" s="46"/>
      <c r="C48" s="14"/>
      <c r="D48" s="15">
        <v>129</v>
      </c>
      <c r="E48" s="16">
        <v>23793648</v>
      </c>
      <c r="F48" s="16">
        <v>1262139.59</v>
      </c>
      <c r="G48" s="122">
        <f t="shared" si="1"/>
        <v>0.9469547675076978</v>
      </c>
      <c r="H48" s="18"/>
    </row>
    <row r="49" spans="1:8" ht="15.75">
      <c r="A49" s="45" t="s">
        <v>49</v>
      </c>
      <c r="B49" s="46"/>
      <c r="C49" s="14"/>
      <c r="D49" s="15"/>
      <c r="E49" s="16"/>
      <c r="F49" s="16"/>
      <c r="G49" s="122"/>
      <c r="H49" s="18"/>
    </row>
    <row r="50" spans="1:8" ht="15.75">
      <c r="A50" s="45" t="s">
        <v>50</v>
      </c>
      <c r="B50" s="46"/>
      <c r="C50" s="14"/>
      <c r="D50" s="15">
        <v>27</v>
      </c>
      <c r="E50" s="16">
        <v>5594760</v>
      </c>
      <c r="F50" s="16">
        <v>268930.05</v>
      </c>
      <c r="G50" s="122">
        <f t="shared" si="1"/>
        <v>0.9519317986830534</v>
      </c>
      <c r="H50" s="18"/>
    </row>
    <row r="51" spans="1:8" ht="15.75">
      <c r="A51" s="45" t="s">
        <v>51</v>
      </c>
      <c r="B51" s="46"/>
      <c r="C51" s="14"/>
      <c r="D51" s="15">
        <v>2</v>
      </c>
      <c r="E51" s="16">
        <v>1380180</v>
      </c>
      <c r="F51" s="16">
        <v>16250</v>
      </c>
      <c r="G51" s="122">
        <f t="shared" si="1"/>
        <v>0.9882261733976727</v>
      </c>
      <c r="H51" s="18"/>
    </row>
    <row r="52" spans="1:8" ht="15.75">
      <c r="A52" s="78" t="s">
        <v>52</v>
      </c>
      <c r="B52" s="46"/>
      <c r="C52" s="14"/>
      <c r="D52" s="15">
        <v>2</v>
      </c>
      <c r="E52" s="16">
        <v>989925</v>
      </c>
      <c r="F52" s="16">
        <v>69700</v>
      </c>
      <c r="G52" s="122">
        <f t="shared" si="1"/>
        <v>0.9295906255524409</v>
      </c>
      <c r="H52" s="18"/>
    </row>
    <row r="53" spans="1:8" ht="15.75">
      <c r="A53" s="79" t="s">
        <v>79</v>
      </c>
      <c r="B53" s="46"/>
      <c r="C53" s="14"/>
      <c r="D53" s="15">
        <v>2</v>
      </c>
      <c r="E53" s="16">
        <v>962200</v>
      </c>
      <c r="F53" s="16">
        <v>44500</v>
      </c>
      <c r="G53" s="122">
        <f t="shared" si="1"/>
        <v>0.9537518187487009</v>
      </c>
      <c r="H53" s="18"/>
    </row>
    <row r="54" spans="1:8" ht="15.75">
      <c r="A54" s="45" t="s">
        <v>105</v>
      </c>
      <c r="B54" s="46"/>
      <c r="C54" s="14"/>
      <c r="D54" s="15">
        <v>1510</v>
      </c>
      <c r="E54" s="16">
        <v>91219961.23</v>
      </c>
      <c r="F54" s="16">
        <v>10841673.12</v>
      </c>
      <c r="G54" s="122">
        <f t="shared" si="1"/>
        <v>0.8811480187690056</v>
      </c>
      <c r="H54" s="18"/>
    </row>
    <row r="55" spans="1:8" ht="15.75">
      <c r="A55" s="80" t="s">
        <v>106</v>
      </c>
      <c r="B55" s="48"/>
      <c r="C55" s="14"/>
      <c r="D55" s="15"/>
      <c r="E55" s="16"/>
      <c r="F55" s="16"/>
      <c r="G55" s="122"/>
      <c r="H55" s="18"/>
    </row>
    <row r="56" spans="1:8" ht="15.75">
      <c r="A56" s="81" t="s">
        <v>114</v>
      </c>
      <c r="B56" s="48"/>
      <c r="C56" s="14"/>
      <c r="D56" s="15"/>
      <c r="E56" s="16"/>
      <c r="F56" s="16"/>
      <c r="G56" s="122"/>
      <c r="H56" s="18"/>
    </row>
    <row r="57" spans="1:8" ht="15">
      <c r="A57" s="20" t="s">
        <v>55</v>
      </c>
      <c r="B57" s="48"/>
      <c r="C57" s="14"/>
      <c r="D57" s="21"/>
      <c r="E57" s="71"/>
      <c r="F57" s="16"/>
      <c r="G57" s="123"/>
      <c r="H57" s="18"/>
    </row>
    <row r="58" spans="1:8" ht="15">
      <c r="A58" s="20" t="s">
        <v>56</v>
      </c>
      <c r="B58" s="46"/>
      <c r="C58" s="14"/>
      <c r="D58" s="21"/>
      <c r="E58" s="71"/>
      <c r="F58" s="16"/>
      <c r="G58" s="123"/>
      <c r="H58" s="18"/>
    </row>
    <row r="59" spans="1:8" ht="15">
      <c r="A59" s="20" t="s">
        <v>57</v>
      </c>
      <c r="B59" s="46"/>
      <c r="C59" s="14"/>
      <c r="D59" s="21"/>
      <c r="E59" s="70"/>
      <c r="F59" s="16"/>
      <c r="G59" s="123"/>
      <c r="H59" s="18"/>
    </row>
    <row r="60" spans="1:8" ht="15">
      <c r="A60" s="20" t="s">
        <v>38</v>
      </c>
      <c r="B60" s="46"/>
      <c r="C60" s="14"/>
      <c r="D60" s="21"/>
      <c r="E60" s="70"/>
      <c r="F60" s="16"/>
      <c r="G60" s="123"/>
      <c r="H60" s="18"/>
    </row>
    <row r="61" spans="1:8" ht="15.75">
      <c r="A61" s="50"/>
      <c r="B61" s="25"/>
      <c r="C61" s="14"/>
      <c r="D61" s="21"/>
      <c r="E61" s="26"/>
      <c r="F61" s="26"/>
      <c r="G61" s="123"/>
      <c r="H61" s="2"/>
    </row>
    <row r="62" spans="1:8" ht="15.75">
      <c r="A62" s="28" t="s">
        <v>58</v>
      </c>
      <c r="B62" s="28"/>
      <c r="C62" s="29"/>
      <c r="D62" s="30">
        <f>SUM(D44:D58)</f>
        <v>2013</v>
      </c>
      <c r="E62" s="31">
        <f>SUM(E44:E61)</f>
        <v>171901639.98000002</v>
      </c>
      <c r="F62" s="31">
        <f>SUM(F44:F61)</f>
        <v>15048636.169999998</v>
      </c>
      <c r="G62" s="114">
        <f>1-(+F62/E62)</f>
        <v>0.9124578673493119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59</v>
      </c>
      <c r="B64" s="56"/>
      <c r="C64" s="56"/>
      <c r="D64" s="56"/>
      <c r="E64" s="56"/>
      <c r="F64" s="57">
        <f>F62+F39</f>
        <v>16822875.169999998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61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62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63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2014-02-14T15:29:40Z</dcterms:modified>
  <cp:category/>
  <cp:version/>
  <cp:contentType/>
  <cp:contentStatus/>
</cp:coreProperties>
</file>